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5" windowWidth="19035" windowHeight="11760" tabRatio="881" activeTab="11"/>
  </bookViews>
  <sheets>
    <sheet name="январь2014" sheetId="1" r:id="rId1"/>
    <sheet name="февраль2014" sheetId="2" r:id="rId2"/>
    <sheet name="март2014" sheetId="3" r:id="rId3"/>
    <sheet name="апрель2014" sheetId="4" r:id="rId4"/>
    <sheet name="май 2014" sheetId="6" r:id="rId5"/>
    <sheet name="июнь 2014" sheetId="7" r:id="rId6"/>
    <sheet name="июль 2014" sheetId="8" r:id="rId7"/>
    <sheet name="август 2014" sheetId="9" r:id="rId8"/>
    <sheet name="сентябрь 2014" sheetId="10" r:id="rId9"/>
    <sheet name="октябрь 2014" sheetId="11" r:id="rId10"/>
    <sheet name="ноябрь 2014" sheetId="12" r:id="rId11"/>
    <sheet name="декабрь 2014" sheetId="13" r:id="rId12"/>
    <sheet name="Лист1" sheetId="14" r:id="rId13"/>
  </sheets>
  <definedNames>
    <definedName name="Print_Area" localSheetId="5">'июнь 2014'!$A$2</definedName>
    <definedName name="Print_Area" localSheetId="4">'май 2014'!$A$2</definedName>
    <definedName name="Print_Area" localSheetId="2">март2014!#REF!</definedName>
    <definedName name="Print_Area" localSheetId="1">февраль2014!#REF!</definedName>
    <definedName name="Print_Area" localSheetId="0">январь2014!$A$1</definedName>
  </definedNames>
  <calcPr calcId="145621"/>
</workbook>
</file>

<file path=xl/calcChain.xml><?xml version="1.0" encoding="utf-8"?>
<calcChain xmlns="http://schemas.openxmlformats.org/spreadsheetml/2006/main">
  <c r="B26" i="13" l="1"/>
  <c r="B24" i="13"/>
  <c r="B23" i="13"/>
  <c r="B22" i="13"/>
  <c r="B21" i="13" s="1"/>
  <c r="H21" i="13"/>
  <c r="G21" i="13"/>
  <c r="F21" i="13"/>
  <c r="E21" i="13"/>
  <c r="D21" i="13"/>
  <c r="C21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26" i="12" l="1"/>
  <c r="B24" i="12"/>
  <c r="B23" i="12"/>
  <c r="B22" i="12"/>
  <c r="B21" i="12" s="1"/>
  <c r="H21" i="12"/>
  <c r="G21" i="12"/>
  <c r="F21" i="12"/>
  <c r="E21" i="12"/>
  <c r="D21" i="12"/>
  <c r="C21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30" i="11" l="1"/>
  <c r="B26" i="11" s="1"/>
  <c r="B24" i="11"/>
  <c r="B23" i="11"/>
  <c r="B22" i="11"/>
  <c r="B21" i="11" s="1"/>
  <c r="H21" i="11"/>
  <c r="G21" i="11"/>
  <c r="F21" i="11"/>
  <c r="E21" i="11"/>
  <c r="D21" i="11"/>
  <c r="C21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26" i="2" l="1"/>
  <c r="H18" i="2"/>
  <c r="G18" i="2"/>
  <c r="F18" i="2"/>
  <c r="E18" i="2"/>
  <c r="D18" i="2"/>
  <c r="C18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26" i="1" l="1"/>
  <c r="H18" i="1"/>
  <c r="G18" i="1"/>
  <c r="F18" i="1"/>
  <c r="E18" i="1"/>
  <c r="B18" i="1" s="1"/>
  <c r="D18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30" i="9" l="1"/>
  <c r="B26" i="9"/>
  <c r="B24" i="9"/>
  <c r="B23" i="9"/>
  <c r="B22" i="9"/>
  <c r="B21" i="9" s="1"/>
  <c r="H21" i="9"/>
  <c r="G21" i="9"/>
  <c r="F21" i="9"/>
  <c r="E21" i="9"/>
  <c r="D21" i="9"/>
  <c r="C21" i="9"/>
  <c r="H18" i="9"/>
  <c r="G18" i="9"/>
  <c r="F18" i="9"/>
  <c r="E18" i="9"/>
  <c r="D18" i="9"/>
  <c r="B18" i="9" s="1"/>
  <c r="C18" i="9"/>
  <c r="B17" i="9"/>
  <c r="B16" i="9"/>
  <c r="B15" i="9"/>
  <c r="B14" i="9"/>
  <c r="B13" i="9"/>
  <c r="B12" i="9"/>
  <c r="B11" i="9"/>
  <c r="B10" i="9"/>
  <c r="B9" i="9"/>
  <c r="B8" i="9"/>
  <c r="B7" i="9"/>
  <c r="B6" i="9"/>
  <c r="B26" i="8" l="1"/>
  <c r="H18" i="8"/>
  <c r="G18" i="8"/>
  <c r="F18" i="8"/>
  <c r="E18" i="8"/>
  <c r="B18" i="8" s="1"/>
  <c r="D18" i="8"/>
  <c r="C18" i="8"/>
  <c r="B17" i="8"/>
  <c r="B16" i="8"/>
  <c r="B15" i="8"/>
  <c r="B14" i="8"/>
  <c r="B13" i="8"/>
  <c r="B12" i="8"/>
  <c r="B11" i="8"/>
  <c r="B10" i="8"/>
  <c r="B9" i="8"/>
  <c r="B8" i="8"/>
  <c r="B7" i="8"/>
  <c r="B6" i="8"/>
  <c r="B27" i="7" l="1"/>
  <c r="B26" i="7" s="1"/>
  <c r="H18" i="7"/>
  <c r="G18" i="7"/>
  <c r="F18" i="7"/>
  <c r="E18" i="7"/>
  <c r="D18" i="7"/>
  <c r="C18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6" i="6" l="1"/>
  <c r="B7" i="6"/>
  <c r="B8" i="6"/>
  <c r="B9" i="6"/>
  <c r="B10" i="6"/>
  <c r="B11" i="6"/>
  <c r="B12" i="6"/>
  <c r="B13" i="6"/>
  <c r="B14" i="6"/>
  <c r="B15" i="6"/>
  <c r="B16" i="6"/>
  <c r="B17" i="6"/>
  <c r="C18" i="6"/>
  <c r="D18" i="6"/>
  <c r="B18" i="6" s="1"/>
  <c r="E18" i="6"/>
  <c r="F18" i="6"/>
  <c r="G18" i="6"/>
  <c r="H18" i="6"/>
  <c r="B26" i="6"/>
  <c r="B26" i="4" l="1"/>
  <c r="H18" i="4"/>
  <c r="G18" i="4"/>
  <c r="F18" i="4"/>
  <c r="E18" i="4"/>
  <c r="D18" i="4"/>
  <c r="B18" i="4" s="1"/>
  <c r="C18" i="4"/>
  <c r="B17" i="4"/>
  <c r="B16" i="4"/>
  <c r="B15" i="4"/>
  <c r="B14" i="4"/>
  <c r="B13" i="4"/>
  <c r="B12" i="4"/>
  <c r="B11" i="4"/>
  <c r="B10" i="4"/>
  <c r="B9" i="4"/>
  <c r="B8" i="4"/>
  <c r="B7" i="4"/>
  <c r="B6" i="4"/>
</calcChain>
</file>

<file path=xl/sharedStrings.xml><?xml version="1.0" encoding="utf-8"?>
<sst xmlns="http://schemas.openxmlformats.org/spreadsheetml/2006/main" count="500" uniqueCount="40">
  <si>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</si>
  <si>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</si>
  <si>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</si>
  <si>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</si>
  <si>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</si>
  <si>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</si>
  <si>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</si>
  <si>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</si>
  <si>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"МРСК Центра" - "Тамбовэнерго"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</si>
  <si>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</si>
  <si>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</si>
  <si>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</si>
  <si>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</si>
  <si>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</si>
  <si>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Объем покупки электроэнергии у гарантирующего поставщика для целей компенсации потерь в электрических сетях , в т.ч.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</si>
  <si>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</si>
  <si>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мощности,МВт. в т.ч.:</t>
  </si>
  <si>
    <t xml:space="preserve">по сетям филиала ОАО "МРСК Центра" - "Тамбовэнерго" </t>
  </si>
  <si>
    <t>по сетям филиала ОАО "ТСК"</t>
  </si>
  <si>
    <t>по сетям филиала ОАО "ТКС"</t>
  </si>
  <si>
    <t>Полезный отпуск электрической энергии, кВт.ч</t>
  </si>
  <si>
    <t xml:space="preserve"> </t>
  </si>
  <si>
    <t>Полезный отпуск мощности, МВт</t>
  </si>
  <si>
    <t>Январь 2014г.</t>
  </si>
  <si>
    <t>Февраль 2014г.</t>
  </si>
  <si>
    <t>ВН 1 (высокое 1 напряжение 110 кВ и выше)</t>
  </si>
  <si>
    <t>ОАО "Тамбовская энергосбытовая компания"</t>
  </si>
  <si>
    <t>Март 2014г.</t>
  </si>
  <si>
    <t>Апрель 2014г.</t>
  </si>
  <si>
    <t>Май 2014г.</t>
  </si>
  <si>
    <t>Июнь 2014г.</t>
  </si>
  <si>
    <t>Собственное потребление ГП</t>
  </si>
  <si>
    <t>Июль 2014г.</t>
  </si>
  <si>
    <t>Август 2014г.</t>
  </si>
  <si>
    <t>Сентябрь 2014г.</t>
  </si>
  <si>
    <t>ВН1 (высокое 1 напряжение 110 кВ и выше)</t>
  </si>
  <si>
    <t>Октябрь 2014г.</t>
  </si>
  <si>
    <t>Ноябрь 2014г.</t>
  </si>
  <si>
    <t>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</si>
  <si>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Декабрь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</si>
</sst>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-mmm\-yy"/>
    <numFmt numFmtId="165" formatCode="_-* #,##0\ &quot;руб&quot;_-;\-* #,##0\ &quot;руб&quot;_-;_-* &quot;-&quot;\ &quot;руб&quot;_-;_-@_-"/>
    <numFmt numFmtId="166" formatCode="mmmm\ d\,\ yyyy"/>
    <numFmt numFmtId="167" formatCode="&quot;?.&quot;#,##0_);[Red]\(&quot;?.&quot;#,##0\)"/>
    <numFmt numFmtId="168" formatCode="&quot;?.&quot;#,##0.00_);[Red]\(&quot;?.&quot;#,##0.00\)"/>
    <numFmt numFmtId="169" formatCode="_-* #,##0\ _F_-;\-* #,##0\ _F_-;_-* &quot;-&quot;\ _F_-;_-@_-"/>
    <numFmt numFmtId="170" formatCode="_-* #,##0.00\ _F_-;\-* #,##0.00\ _F_-;_-* &quot;-&quot;??\ _F_-;_-@_-"/>
    <numFmt numFmtId="171" formatCode="&quot;$&quot;#,##0_);[Red]\(&quot;$&quot;#,##0\)"/>
    <numFmt numFmtId="172" formatCode="_-* #,##0.00\ &quot;F&quot;_-;\-* #,##0.00\ &quot;F&quot;_-;_-* &quot;-&quot;??\ &quot;F&quot;_-;_-@_-"/>
    <numFmt numFmtId="173" formatCode="\$#,##0\ ;\(\$#,##0\)"/>
    <numFmt numFmtId="174" formatCode="_-* #,##0_-;\-* #,##0_-;_-* &quot;-&quot;_-;_-@_-"/>
    <numFmt numFmtId="175" formatCode="_-* #,##0.00_-;\-* #,##0.00_-;_-* &quot;-&quot;??_-;_-@_-"/>
    <numFmt numFmtId="176" formatCode="_-* #,##0.00\ [$€]_-;\-* #,##0.00\ [$€]_-;_-* &quot;-&quot;??\ [$€]_-;_-@_-"/>
    <numFmt numFmtId="177" formatCode="#,##0_ ;[Red]\-#,##0\ "/>
    <numFmt numFmtId="178" formatCode="_(* #,##0_);_(* \(#,##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.00;[Red]\-#,##0.00;&quot;-&quot;"/>
    <numFmt numFmtId="182" formatCode="#,##0;[Red]\-#,##0;&quot;-&quot;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General_)"/>
    <numFmt numFmtId="186" formatCode="[$-419]#,##0"/>
    <numFmt numFmtId="187" formatCode="#,##0.000"/>
  </numFmts>
  <fonts count="10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34">
    <xf numFmtId="0" fontId="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34" fillId="0" borderId="0"/>
    <xf numFmtId="0" fontId="35" fillId="0" borderId="0"/>
    <xf numFmtId="0" fontId="35" fillId="0" borderId="0" applyFont="0" applyBorder="0" applyAlignment="0"/>
    <xf numFmtId="0" fontId="35" fillId="0" borderId="0"/>
    <xf numFmtId="0" fontId="34" fillId="0" borderId="0"/>
    <xf numFmtId="0" fontId="35" fillId="0" borderId="0" applyFont="0" applyBorder="0" applyAlignment="0"/>
    <xf numFmtId="0" fontId="35" fillId="0" borderId="0" applyFon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Fon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34" fillId="0" borderId="0"/>
    <xf numFmtId="0" fontId="35" fillId="0" borderId="0"/>
    <xf numFmtId="0" fontId="35" fillId="0" borderId="0" applyFont="0" applyBorder="0" applyAlignment="0"/>
    <xf numFmtId="0" fontId="35" fillId="0" borderId="0"/>
    <xf numFmtId="0" fontId="35" fillId="0" borderId="0" applyFont="0" applyBorder="0" applyAlignment="0"/>
    <xf numFmtId="0" fontId="35" fillId="0" borderId="0" applyFont="0" applyBorder="0" applyAlignment="0"/>
    <xf numFmtId="0" fontId="35" fillId="0" borderId="0" applyFont="0" applyBorder="0" applyAlignment="0"/>
    <xf numFmtId="0" fontId="35" fillId="0" borderId="0" applyFont="0" applyBorder="0" applyAlignment="0"/>
    <xf numFmtId="0" fontId="34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 applyFont="0" applyBorder="0" applyAlignment="0"/>
    <xf numFmtId="0" fontId="35" fillId="0" borderId="0" applyFon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Font="0" applyBorder="0" applyAlignment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 applyFont="0" applyBorder="0" applyAlignment="0"/>
    <xf numFmtId="0" fontId="36" fillId="0" borderId="0"/>
    <xf numFmtId="0" fontId="35" fillId="0" borderId="0"/>
    <xf numFmtId="0" fontId="35" fillId="0" borderId="0" applyFont="0" applyBorder="0" applyAlignment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 applyFont="0" applyBorder="0" applyAlignment="0"/>
    <xf numFmtId="0" fontId="35" fillId="0" borderId="0" applyFont="0" applyBorder="0" applyAlignment="0"/>
    <xf numFmtId="0" fontId="35" fillId="0" borderId="0" applyFont="0" applyBorder="0" applyAlignment="0"/>
    <xf numFmtId="0" fontId="34" fillId="0" borderId="0"/>
    <xf numFmtId="0" fontId="35" fillId="0" borderId="0"/>
    <xf numFmtId="0" fontId="35" fillId="0" borderId="0" applyFont="0" applyBorder="0" applyAlignment="0"/>
    <xf numFmtId="0" fontId="35" fillId="0" borderId="0" applyFont="0" applyBorder="0" applyAlignment="0"/>
    <xf numFmtId="0" fontId="35" fillId="0" borderId="0"/>
    <xf numFmtId="0" fontId="34" fillId="0" borderId="0"/>
    <xf numFmtId="0" fontId="35" fillId="0" borderId="0" applyFont="0" applyBorder="0" applyAlignment="0"/>
    <xf numFmtId="0" fontId="34" fillId="0" borderId="0"/>
    <xf numFmtId="0" fontId="35" fillId="0" borderId="0"/>
    <xf numFmtId="0" fontId="34" fillId="0" borderId="0"/>
    <xf numFmtId="0" fontId="35" fillId="0" borderId="0" applyFont="0" applyBorder="0" applyAlignment="0"/>
    <xf numFmtId="0" fontId="35" fillId="0" borderId="0" applyFont="0" applyBorder="0" applyAlignment="0"/>
    <xf numFmtId="0" fontId="35" fillId="0" borderId="0"/>
    <xf numFmtId="0" fontId="35" fillId="0" borderId="0" applyFont="0" applyBorder="0" applyAlignment="0"/>
    <xf numFmtId="0" fontId="35" fillId="0" borderId="0" applyFont="0" applyBorder="0" applyAlignment="0"/>
    <xf numFmtId="0" fontId="35" fillId="0" borderId="0" applyFont="0" applyBorder="0" applyAlignment="0"/>
    <xf numFmtId="0" fontId="35" fillId="0" borderId="0" applyFont="0" applyBorder="0" applyAlignment="0"/>
    <xf numFmtId="0" fontId="34" fillId="0" borderId="0"/>
    <xf numFmtId="0" fontId="34" fillId="0" borderId="0"/>
    <xf numFmtId="0" fontId="35" fillId="0" borderId="0" applyFont="0" applyBorder="0" applyAlignment="0"/>
    <xf numFmtId="0" fontId="35" fillId="0" borderId="0"/>
    <xf numFmtId="0" fontId="34" fillId="0" borderId="0"/>
    <xf numFmtId="0" fontId="35" fillId="0" borderId="0" applyFont="0" applyBorder="0" applyAlignment="0"/>
    <xf numFmtId="0" fontId="34" fillId="0" borderId="0"/>
    <xf numFmtId="44" fontId="37" fillId="0" borderId="0">
      <protection locked="0"/>
    </xf>
    <xf numFmtId="44" fontId="37" fillId="0" borderId="0">
      <protection locked="0"/>
    </xf>
    <xf numFmtId="16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16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16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44" fontId="37" fillId="0" borderId="0">
      <protection locked="0"/>
    </xf>
    <xf numFmtId="164" fontId="37" fillId="0" borderId="0">
      <protection locked="0"/>
    </xf>
    <xf numFmtId="0" fontId="37" fillId="0" borderId="1">
      <protection locked="0"/>
    </xf>
    <xf numFmtId="164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64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64" fontId="37" fillId="0" borderId="1">
      <protection locked="0"/>
    </xf>
    <xf numFmtId="0" fontId="37" fillId="0" borderId="1">
      <protection locked="0"/>
    </xf>
    <xf numFmtId="0" fontId="37" fillId="0" borderId="1">
      <protection locked="0"/>
    </xf>
    <xf numFmtId="0" fontId="37" fillId="0" borderId="1">
      <protection locked="0"/>
    </xf>
    <xf numFmtId="165" fontId="4" fillId="0" borderId="0">
      <alignment horizontal="center"/>
    </xf>
    <xf numFmtId="165" fontId="4" fillId="0" borderId="0">
      <alignment horizontal="center"/>
    </xf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166" fontId="39" fillId="5" borderId="2">
      <alignment horizontal="center" vertical="center"/>
      <protection locked="0"/>
    </xf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Alignment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3" fontId="43" fillId="0" borderId="0" applyFont="0" applyFill="0" applyBorder="0" applyAlignment="0" applyProtection="0"/>
    <xf numFmtId="171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37" fillId="0" borderId="0">
      <protection locked="0"/>
    </xf>
    <xf numFmtId="164" fontId="37" fillId="0" borderId="0">
      <protection locked="0"/>
    </xf>
    <xf numFmtId="164" fontId="44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164" fontId="44" fillId="0" borderId="0">
      <protection locked="0"/>
    </xf>
    <xf numFmtId="2" fontId="4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/>
    <xf numFmtId="41" fontId="50" fillId="10" borderId="5">
      <alignment horizontal="center" vertical="center" wrapText="1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>
      <alignment vertical="center"/>
    </xf>
    <xf numFmtId="0" fontId="53" fillId="11" borderId="5">
      <alignment horizontal="left" vertical="center" wrapText="1"/>
    </xf>
    <xf numFmtId="177" fontId="50" fillId="0" borderId="6">
      <alignment horizontal="right" vertical="center" wrapText="1"/>
    </xf>
    <xf numFmtId="0" fontId="54" fillId="12" borderId="0"/>
    <xf numFmtId="178" fontId="27" fillId="13" borderId="6">
      <alignment vertical="center"/>
    </xf>
    <xf numFmtId="43" fontId="4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" fillId="0" borderId="0"/>
    <xf numFmtId="0" fontId="55" fillId="0" borderId="0"/>
    <xf numFmtId="0" fontId="35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" fillId="0" borderId="0"/>
    <xf numFmtId="0" fontId="4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0" applyNumberFormat="0">
      <alignment horizontal="left"/>
    </xf>
    <xf numFmtId="0" fontId="27" fillId="12" borderId="7" applyNumberFormat="0" applyFont="0" applyFill="0" applyBorder="0" applyAlignment="0" applyProtection="0"/>
    <xf numFmtId="0" fontId="27" fillId="12" borderId="7" applyNumberFormat="0" applyFont="0" applyFill="0" applyBorder="0" applyAlignment="0" applyProtection="0"/>
    <xf numFmtId="0" fontId="56" fillId="0" borderId="0"/>
    <xf numFmtId="178" fontId="58" fillId="13" borderId="6">
      <alignment horizontal="center" vertical="center" wrapText="1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14" borderId="0"/>
    <xf numFmtId="0" fontId="27" fillId="12" borderId="0">
      <alignment horizontal="center" vertical="center"/>
    </xf>
    <xf numFmtId="0" fontId="27" fillId="12" borderId="0">
      <alignment horizontal="center" vertical="center"/>
    </xf>
    <xf numFmtId="41" fontId="59" fillId="10" borderId="5" applyFont="0" applyAlignment="0" applyProtection="0"/>
    <xf numFmtId="0" fontId="60" fillId="11" borderId="5">
      <alignment horizontal="left" vertical="center" wrapText="1"/>
    </xf>
    <xf numFmtId="181" fontId="61" fillId="0" borderId="5">
      <alignment horizontal="center" vertical="center" wrapText="1"/>
    </xf>
    <xf numFmtId="182" fontId="61" fillId="10" borderId="5">
      <alignment horizontal="center" vertical="center" wrapText="1"/>
      <protection locked="0"/>
    </xf>
    <xf numFmtId="0" fontId="27" fillId="12" borderId="0"/>
    <xf numFmtId="0" fontId="27" fillId="12" borderId="0"/>
    <xf numFmtId="0" fontId="43" fillId="0" borderId="8" applyNumberFormat="0" applyFont="0" applyFill="0" applyAlignment="0" applyProtection="0"/>
    <xf numFmtId="178" fontId="62" fillId="15" borderId="9">
      <alignment horizontal="center" vertical="center"/>
    </xf>
    <xf numFmtId="0" fontId="6" fillId="0" borderId="0"/>
    <xf numFmtId="0" fontId="6" fillId="0" borderId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78" fontId="27" fillId="16" borderId="6" applyNumberFormat="0" applyFill="0" applyBorder="0" applyProtection="0">
      <alignment vertical="center"/>
      <protection locked="0"/>
    </xf>
    <xf numFmtId="178" fontId="27" fillId="16" borderId="6" applyNumberFormat="0" applyFill="0" applyBorder="0" applyProtection="0">
      <alignment vertical="center"/>
      <protection locked="0"/>
    </xf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185" fontId="63" fillId="0" borderId="10">
      <protection locked="0"/>
    </xf>
    <xf numFmtId="0" fontId="74" fillId="50" borderId="46" applyNumberFormat="0" applyAlignment="0" applyProtection="0"/>
    <xf numFmtId="0" fontId="75" fillId="51" borderId="47" applyNumberFormat="0" applyAlignment="0" applyProtection="0"/>
    <xf numFmtId="0" fontId="76" fillId="51" borderId="46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/>
    <xf numFmtId="0" fontId="27" fillId="0" borderId="0"/>
    <xf numFmtId="0" fontId="15" fillId="4" borderId="11" applyNumberFormat="0" applyAlignment="0" applyProtection="0"/>
    <xf numFmtId="0" fontId="16" fillId="19" borderId="12" applyNumberFormat="0" applyAlignment="0" applyProtection="0"/>
    <xf numFmtId="0" fontId="28" fillId="0" borderId="0"/>
    <xf numFmtId="0" fontId="29" fillId="17" borderId="0" applyNumberFormat="0" applyBorder="0" applyAlignment="0" applyProtection="0"/>
    <xf numFmtId="0" fontId="26" fillId="2" borderId="0" applyNumberFormat="0" applyBorder="0" applyAlignment="0" applyProtection="0"/>
    <xf numFmtId="0" fontId="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19" borderId="11" applyNumberFormat="0" applyAlignment="0" applyProtection="0"/>
    <xf numFmtId="0" fontId="22" fillId="20" borderId="0" applyNumberFormat="0" applyBorder="0" applyAlignment="0" applyProtection="0"/>
    <xf numFmtId="0" fontId="24" fillId="0" borderId="13" applyNumberFormat="0" applyFill="0" applyAlignment="0" applyProtection="0"/>
    <xf numFmtId="0" fontId="31" fillId="21" borderId="14" applyNumberFormat="0" applyAlignment="0" applyProtection="0"/>
    <xf numFmtId="0" fontId="25" fillId="0" borderId="0" applyNumberFormat="0" applyFill="0" applyBorder="0" applyAlignment="0" applyProtection="0"/>
    <xf numFmtId="0" fontId="77" fillId="0" borderId="48" applyNumberFormat="0" applyFill="0" applyAlignment="0" applyProtection="0"/>
    <xf numFmtId="0" fontId="78" fillId="0" borderId="49" applyNumberFormat="0" applyFill="0" applyAlignment="0" applyProtection="0"/>
    <xf numFmtId="0" fontId="79" fillId="0" borderId="50" applyNumberFormat="0" applyFill="0" applyAlignment="0" applyProtection="0"/>
    <xf numFmtId="0" fontId="79" fillId="0" borderId="0" applyNumberFormat="0" applyFill="0" applyBorder="0" applyAlignment="0" applyProtection="0"/>
    <xf numFmtId="0" fontId="65" fillId="0" borderId="0">
      <alignment vertical="top"/>
    </xf>
    <xf numFmtId="0" fontId="32" fillId="0" borderId="17" applyBorder="0">
      <alignment horizontal="center" vertical="center" wrapText="1"/>
    </xf>
    <xf numFmtId="185" fontId="66" fillId="22" borderId="10"/>
    <xf numFmtId="185" fontId="66" fillId="22" borderId="10"/>
    <xf numFmtId="185" fontId="66" fillId="22" borderId="10"/>
    <xf numFmtId="185" fontId="66" fillId="22" borderId="10"/>
    <xf numFmtId="185" fontId="66" fillId="22" borderId="10"/>
    <xf numFmtId="185" fontId="66" fillId="22" borderId="10"/>
    <xf numFmtId="185" fontId="66" fillId="22" borderId="10"/>
    <xf numFmtId="185" fontId="66" fillId="22" borderId="10"/>
    <xf numFmtId="185" fontId="66" fillId="22" borderId="10"/>
    <xf numFmtId="4" fontId="33" fillId="23" borderId="6" applyBorder="0">
      <alignment horizontal="right"/>
    </xf>
    <xf numFmtId="0" fontId="80" fillId="0" borderId="51" applyNumberFormat="0" applyFill="0" applyAlignment="0" applyProtection="0"/>
    <xf numFmtId="0" fontId="81" fillId="52" borderId="52" applyNumberFormat="0" applyAlignment="0" applyProtection="0"/>
    <xf numFmtId="0" fontId="82" fillId="0" borderId="0" applyNumberFormat="0" applyFill="0" applyBorder="0" applyAlignment="0" applyProtection="0"/>
    <xf numFmtId="0" fontId="83" fillId="53" borderId="0" applyNumberFormat="0" applyBorder="0" applyAlignment="0" applyProtection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186" fontId="36" fillId="0" borderId="0"/>
    <xf numFmtId="176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4" fillId="0" borderId="0"/>
    <xf numFmtId="186" fontId="4" fillId="0" borderId="0"/>
    <xf numFmtId="0" fontId="4" fillId="0" borderId="0"/>
    <xf numFmtId="0" fontId="84" fillId="0" borderId="0"/>
    <xf numFmtId="0" fontId="59" fillId="0" borderId="0">
      <alignment horizontal="left"/>
    </xf>
    <xf numFmtId="0" fontId="4" fillId="0" borderId="0"/>
    <xf numFmtId="0" fontId="4" fillId="0" borderId="0"/>
    <xf numFmtId="0" fontId="5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horizontal="left"/>
    </xf>
    <xf numFmtId="0" fontId="3" fillId="0" borderId="0"/>
    <xf numFmtId="0" fontId="5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horizontal="left"/>
    </xf>
    <xf numFmtId="0" fontId="3" fillId="0" borderId="0"/>
    <xf numFmtId="0" fontId="5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horizontal="left"/>
    </xf>
    <xf numFmtId="0" fontId="59" fillId="0" borderId="0">
      <alignment horizontal="left"/>
    </xf>
    <xf numFmtId="0" fontId="5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>
      <alignment horizontal="left"/>
    </xf>
    <xf numFmtId="0" fontId="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68" fillId="0" borderId="0"/>
    <xf numFmtId="0" fontId="68" fillId="0" borderId="0"/>
    <xf numFmtId="0" fontId="68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85" fillId="54" borderId="0" applyNumberFormat="0" applyBorder="0" applyAlignment="0" applyProtection="0"/>
    <xf numFmtId="0" fontId="86" fillId="0" borderId="0" applyNumberFormat="0" applyFill="0" applyBorder="0" applyAlignment="0" applyProtection="0"/>
    <xf numFmtId="0" fontId="72" fillId="55" borderId="53" applyNumberFormat="0" applyFont="0" applyAlignment="0" applyProtection="0"/>
    <xf numFmtId="0" fontId="4" fillId="24" borderId="19" applyNumberFormat="0" applyFont="0" applyAlignment="0" applyProtection="0"/>
    <xf numFmtId="0" fontId="87" fillId="0" borderId="54" applyNumberFormat="0" applyFill="0" applyAlignment="0" applyProtection="0"/>
    <xf numFmtId="0" fontId="28" fillId="0" borderId="0"/>
    <xf numFmtId="0" fontId="3" fillId="18" borderId="0" applyNumberFormat="0" applyBorder="0" applyAlignment="0" applyProtection="0"/>
    <xf numFmtId="0" fontId="29" fillId="4" borderId="0" applyNumberFormat="0" applyBorder="0" applyAlignment="0" applyProtection="0"/>
    <xf numFmtId="0" fontId="3" fillId="20" borderId="0" applyNumberFormat="0" applyBorder="0" applyAlignment="0" applyProtection="0"/>
    <xf numFmtId="0" fontId="29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8" fillId="0" borderId="0"/>
    <xf numFmtId="0" fontId="3" fillId="3" borderId="0" applyNumberFormat="0" applyBorder="0" applyAlignment="0" applyProtection="0"/>
    <xf numFmtId="0" fontId="29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9" fillId="7" borderId="0" applyNumberFormat="0" applyBorder="0" applyAlignment="0" applyProtection="0"/>
    <xf numFmtId="0" fontId="3" fillId="19" borderId="0" applyNumberFormat="0" applyBorder="0" applyAlignment="0" applyProtection="0"/>
    <xf numFmtId="0" fontId="29" fillId="18" borderId="0" applyNumberFormat="0" applyBorder="0" applyAlignment="0" applyProtection="0"/>
    <xf numFmtId="0" fontId="8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" fontId="33" fillId="25" borderId="0" applyFont="0" applyBorder="0">
      <alignment horizontal="right"/>
    </xf>
    <xf numFmtId="0" fontId="89" fillId="56" borderId="0" applyNumberFormat="0" applyBorder="0" applyAlignment="0" applyProtection="0"/>
    <xf numFmtId="0" fontId="20" fillId="0" borderId="18" applyNumberFormat="0" applyFill="0" applyAlignment="0" applyProtection="0"/>
    <xf numFmtId="0" fontId="15" fillId="4" borderId="11" applyNumberFormat="0" applyAlignment="0" applyProtection="0"/>
    <xf numFmtId="0" fontId="14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9" fillId="0" borderId="16" applyNumberFormat="0" applyFill="0" applyAlignment="0" applyProtection="0"/>
    <xf numFmtId="0" fontId="3" fillId="8" borderId="0" applyNumberFormat="0" applyBorder="0" applyAlignment="0" applyProtection="0"/>
    <xf numFmtId="0" fontId="24" fillId="0" borderId="13" applyNumberFormat="0" applyFill="0" applyAlignment="0" applyProtection="0"/>
    <xf numFmtId="0" fontId="90" fillId="58" borderId="0" applyNumberFormat="0" applyAlignment="0" applyProtection="0"/>
    <xf numFmtId="0" fontId="21" fillId="21" borderId="14" applyNumberFormat="0" applyAlignment="0" applyProtection="0"/>
    <xf numFmtId="0" fontId="25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3" fillId="6" borderId="0" applyNumberFormat="0" applyBorder="0" applyAlignment="0" applyProtection="0"/>
    <xf numFmtId="0" fontId="24" fillId="0" borderId="13" applyNumberFormat="0" applyFill="0" applyAlignment="0" applyProtection="0"/>
    <xf numFmtId="0" fontId="21" fillId="21" borderId="14" applyNumberFormat="0" applyAlignment="0" applyProtection="0"/>
    <xf numFmtId="0" fontId="25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59" borderId="0" applyNumberFormat="0" applyBorder="0" applyAlignment="0" applyProtection="0"/>
    <xf numFmtId="0" fontId="4" fillId="24" borderId="19" applyNumberFormat="0" applyFont="0" applyAlignment="0" applyProtection="0"/>
    <xf numFmtId="0" fontId="91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0" borderId="0" applyNumberFormat="0" applyBorder="0" applyAlignment="0" applyProtection="0"/>
    <xf numFmtId="0" fontId="68" fillId="2" borderId="0" applyNumberFormat="0" applyBorder="0" applyAlignment="0" applyProtection="0"/>
    <xf numFmtId="0" fontId="68" fillId="62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63" borderId="0" applyNumberFormat="0" applyBorder="0" applyAlignment="0" applyProtection="0"/>
    <xf numFmtId="0" fontId="68" fillId="62" borderId="0" applyNumberFormat="0" applyBorder="0" applyAlignment="0" applyProtection="0"/>
    <xf numFmtId="0" fontId="68" fillId="6" borderId="0" applyNumberFormat="0" applyBorder="0" applyAlignment="0" applyProtection="0"/>
    <xf numFmtId="0" fontId="68" fillId="8" borderId="0" applyNumberFormat="0" applyBorder="0" applyAlignment="0" applyProtection="0"/>
    <xf numFmtId="0" fontId="92" fillId="64" borderId="0" applyNumberFormat="0" applyBorder="0" applyAlignment="0" applyProtection="0"/>
    <xf numFmtId="0" fontId="92" fillId="7" borderId="0" applyNumberFormat="0" applyBorder="0" applyAlignment="0" applyProtection="0"/>
    <xf numFmtId="0" fontId="92" fillId="63" borderId="0" applyNumberFormat="0" applyBorder="0" applyAlignment="0" applyProtection="0"/>
    <xf numFmtId="0" fontId="92" fillId="65" borderId="0" applyNumberFormat="0" applyBorder="0" applyAlignment="0" applyProtection="0"/>
    <xf numFmtId="0" fontId="92" fillId="9" borderId="0" applyNumberFormat="0" applyBorder="0" applyAlignment="0" applyProtection="0"/>
    <xf numFmtId="0" fontId="92" fillId="59" borderId="0" applyNumberFormat="0" applyBorder="0" applyAlignment="0" applyProtection="0"/>
    <xf numFmtId="0" fontId="92" fillId="66" borderId="0" applyNumberFormat="0" applyBorder="0" applyAlignment="0" applyProtection="0"/>
    <xf numFmtId="0" fontId="92" fillId="17" borderId="0" applyNumberFormat="0" applyBorder="0" applyAlignment="0" applyProtection="0"/>
    <xf numFmtId="0" fontId="92" fillId="67" borderId="0" applyNumberFormat="0" applyBorder="0" applyAlignment="0" applyProtection="0"/>
    <xf numFmtId="0" fontId="92" fillId="65" borderId="0" applyNumberFormat="0" applyBorder="0" applyAlignment="0" applyProtection="0"/>
    <xf numFmtId="0" fontId="92" fillId="9" borderId="0" applyNumberFormat="0" applyBorder="0" applyAlignment="0" applyProtection="0"/>
    <xf numFmtId="0" fontId="92" fillId="68" borderId="0" applyNumberFormat="0" applyBorder="0" applyAlignment="0" applyProtection="0"/>
    <xf numFmtId="0" fontId="93" fillId="4" borderId="11" applyNumberFormat="0" applyAlignment="0" applyProtection="0"/>
    <xf numFmtId="0" fontId="94" fillId="18" borderId="12" applyNumberFormat="0" applyAlignment="0" applyProtection="0"/>
    <xf numFmtId="0" fontId="95" fillId="18" borderId="11" applyNumberFormat="0" applyAlignment="0" applyProtection="0"/>
    <xf numFmtId="0" fontId="96" fillId="0" borderId="15" applyNumberFormat="0" applyFill="0" applyAlignment="0" applyProtection="0"/>
    <xf numFmtId="0" fontId="97" fillId="0" borderId="55" applyNumberFormat="0" applyFill="0" applyAlignment="0" applyProtection="0"/>
    <xf numFmtId="0" fontId="98" fillId="0" borderId="16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18" applyNumberFormat="0" applyFill="0" applyAlignment="0" applyProtection="0"/>
    <xf numFmtId="0" fontId="100" fillId="21" borderId="14" applyNumberFormat="0" applyAlignment="0" applyProtection="0"/>
    <xf numFmtId="0" fontId="101" fillId="0" borderId="0" applyNumberFormat="0" applyFill="0" applyBorder="0" applyAlignment="0" applyProtection="0"/>
    <xf numFmtId="0" fontId="102" fillId="20" borderId="0" applyNumberFormat="0" applyBorder="0" applyAlignment="0" applyProtection="0"/>
    <xf numFmtId="0" fontId="67" fillId="0" borderId="0"/>
    <xf numFmtId="0" fontId="3" fillId="0" borderId="0"/>
    <xf numFmtId="0" fontId="3" fillId="0" borderId="0"/>
    <xf numFmtId="0" fontId="68" fillId="0" borderId="0"/>
    <xf numFmtId="0" fontId="4" fillId="0" borderId="0" applyFont="0" applyBorder="0" applyAlignment="0"/>
    <xf numFmtId="0" fontId="27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2" fillId="0" borderId="0"/>
    <xf numFmtId="0" fontId="27" fillId="0" borderId="0"/>
    <xf numFmtId="0" fontId="27" fillId="0" borderId="0"/>
    <xf numFmtId="0" fontId="103" fillId="60" borderId="0" applyNumberFormat="0" applyBorder="0" applyAlignment="0" applyProtection="0"/>
    <xf numFmtId="0" fontId="104" fillId="0" borderId="0" applyNumberFormat="0" applyFill="0" applyBorder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3" fillId="55" borderId="53" applyNumberFormat="0" applyFont="0" applyAlignment="0" applyProtection="0"/>
    <xf numFmtId="0" fontId="105" fillId="0" borderId="13" applyNumberFormat="0" applyFill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20" fillId="0" borderId="18" applyNumberFormat="0" applyFill="0" applyAlignment="0" applyProtection="0"/>
    <xf numFmtId="0" fontId="91" fillId="60" borderId="0" applyNumberFormat="0" applyBorder="0" applyAlignment="0" applyProtection="0"/>
    <xf numFmtId="0" fontId="15" fillId="4" borderId="11" applyNumberFormat="0" applyAlignment="0" applyProtection="0"/>
    <xf numFmtId="0" fontId="23" fillId="0" borderId="0" applyNumberFormat="0" applyFill="0" applyBorder="0" applyAlignment="0" applyProtection="0"/>
    <xf numFmtId="0" fontId="14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4" fillId="17" borderId="0" applyNumberFormat="0" applyBorder="0" applyAlignment="0" applyProtection="0"/>
    <xf numFmtId="0" fontId="18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4" fillId="0" borderId="13" applyNumberFormat="0" applyFill="0" applyAlignment="0" applyProtection="0"/>
    <xf numFmtId="0" fontId="21" fillId="21" borderId="14" applyNumberFormat="0" applyAlignment="0" applyProtection="0"/>
    <xf numFmtId="0" fontId="25" fillId="0" borderId="0" applyNumberFormat="0" applyFill="0" applyBorder="0" applyAlignment="0" applyProtection="0"/>
    <xf numFmtId="0" fontId="1" fillId="55" borderId="53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4" fillId="0" borderId="0"/>
    <xf numFmtId="0" fontId="4" fillId="57" borderId="0" applyNumberFormat="0" applyFont="0" applyAlignment="0" applyProtection="0"/>
  </cellStyleXfs>
  <cellXfs count="106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0" fillId="0" borderId="6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17" fontId="10" fillId="0" borderId="21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 wrapText="1"/>
    </xf>
    <xf numFmtId="0" fontId="0" fillId="0" borderId="0" xfId="0"/>
    <xf numFmtId="3" fontId="12" fillId="0" borderId="27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17" fontId="10" fillId="0" borderId="29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wrapText="1"/>
    </xf>
    <xf numFmtId="3" fontId="11" fillId="0" borderId="33" xfId="0" applyNumberFormat="1" applyFont="1" applyBorder="1" applyAlignment="1">
      <alignment horizontal="center" wrapText="1"/>
    </xf>
    <xf numFmtId="17" fontId="8" fillId="0" borderId="9" xfId="0" applyNumberFormat="1" applyFont="1" applyBorder="1" applyAlignment="1">
      <alignment horizontal="center"/>
    </xf>
    <xf numFmtId="17" fontId="8" fillId="0" borderId="34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wrapText="1"/>
    </xf>
    <xf numFmtId="3" fontId="12" fillId="0" borderId="35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/>
    </xf>
    <xf numFmtId="17" fontId="8" fillId="0" borderId="32" xfId="0" applyNumberFormat="1" applyFont="1" applyBorder="1" applyAlignment="1">
      <alignment horizontal="center" wrapText="1"/>
    </xf>
    <xf numFmtId="17" fontId="10" fillId="0" borderId="38" xfId="0" applyNumberFormat="1" applyFont="1" applyBorder="1" applyAlignment="1">
      <alignment horizontal="left"/>
    </xf>
    <xf numFmtId="3" fontId="11" fillId="0" borderId="39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9" fillId="0" borderId="6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 wrapText="1"/>
    </xf>
    <xf numFmtId="3" fontId="11" fillId="0" borderId="25" xfId="0" applyNumberFormat="1" applyFont="1" applyBorder="1" applyAlignment="1">
      <alignment horizontal="center" wrapText="1"/>
    </xf>
    <xf numFmtId="3" fontId="4" fillId="0" borderId="0" xfId="0" applyNumberFormat="1" applyFont="1"/>
    <xf numFmtId="17" fontId="10" fillId="0" borderId="33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8" fillId="0" borderId="23" xfId="0" applyNumberFormat="1" applyFont="1" applyBorder="1" applyAlignment="1">
      <alignment horizontal="center" wrapText="1"/>
    </xf>
    <xf numFmtId="3" fontId="11" fillId="0" borderId="23" xfId="0" applyNumberFormat="1" applyFont="1" applyBorder="1" applyAlignment="1">
      <alignment horizontal="center" wrapText="1"/>
    </xf>
    <xf numFmtId="17" fontId="7" fillId="0" borderId="29" xfId="0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 wrapText="1"/>
    </xf>
    <xf numFmtId="187" fontId="7" fillId="0" borderId="30" xfId="0" applyNumberFormat="1" applyFont="1" applyBorder="1" applyAlignment="1">
      <alignment horizontal="center"/>
    </xf>
    <xf numFmtId="187" fontId="0" fillId="0" borderId="36" xfId="0" applyNumberFormat="1" applyFont="1" applyBorder="1" applyAlignment="1">
      <alignment horizontal="center" wrapText="1"/>
    </xf>
    <xf numFmtId="187" fontId="0" fillId="0" borderId="6" xfId="0" applyNumberFormat="1" applyFont="1" applyBorder="1" applyAlignment="1">
      <alignment horizontal="center"/>
    </xf>
    <xf numFmtId="187" fontId="0" fillId="0" borderId="37" xfId="0" applyNumberFormat="1" applyFont="1" applyBorder="1" applyAlignment="1">
      <alignment horizontal="center"/>
    </xf>
    <xf numFmtId="187" fontId="12" fillId="0" borderId="27" xfId="0" applyNumberFormat="1" applyFont="1" applyBorder="1" applyAlignment="1">
      <alignment horizontal="center"/>
    </xf>
    <xf numFmtId="187" fontId="12" fillId="0" borderId="28" xfId="0" applyNumberFormat="1" applyFont="1" applyBorder="1" applyAlignment="1">
      <alignment horizontal="center"/>
    </xf>
    <xf numFmtId="3" fontId="11" fillId="0" borderId="23" xfId="0" applyNumberFormat="1" applyFont="1" applyBorder="1" applyAlignment="1">
      <alignment horizontal="center" wrapText="1"/>
    </xf>
    <xf numFmtId="3" fontId="11" fillId="0" borderId="25" xfId="0" applyNumberFormat="1" applyFont="1" applyBorder="1" applyAlignment="1">
      <alignment horizontal="center" wrapText="1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8" fillId="0" borderId="23" xfId="0" applyNumberFormat="1" applyFont="1" applyBorder="1" applyAlignment="1">
      <alignment horizontal="center" wrapText="1"/>
    </xf>
    <xf numFmtId="3" fontId="8" fillId="0" borderId="33" xfId="0" applyNumberFormat="1" applyFont="1" applyBorder="1" applyAlignment="1">
      <alignment horizontal="center" wrapText="1"/>
    </xf>
    <xf numFmtId="3" fontId="7" fillId="0" borderId="30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87" fontId="7" fillId="0" borderId="30" xfId="0" applyNumberFormat="1" applyFont="1" applyBorder="1" applyAlignment="1">
      <alignment horizontal="center"/>
    </xf>
    <xf numFmtId="187" fontId="0" fillId="0" borderId="36" xfId="0" applyNumberFormat="1" applyFont="1" applyBorder="1" applyAlignment="1">
      <alignment horizontal="center" wrapText="1"/>
    </xf>
    <xf numFmtId="187" fontId="0" fillId="0" borderId="6" xfId="0" applyNumberFormat="1" applyFont="1" applyBorder="1" applyAlignment="1">
      <alignment horizontal="center"/>
    </xf>
    <xf numFmtId="187" fontId="0" fillId="0" borderId="37" xfId="0" applyNumberFormat="1" applyFont="1" applyBorder="1" applyAlignment="1">
      <alignment horizontal="center"/>
    </xf>
    <xf numFmtId="187" fontId="12" fillId="0" borderId="27" xfId="0" applyNumberFormat="1" applyFont="1" applyBorder="1" applyAlignment="1">
      <alignment horizontal="center"/>
    </xf>
    <xf numFmtId="187" fontId="12" fillId="0" borderId="28" xfId="0" applyNumberFormat="1" applyFont="1" applyBorder="1" applyAlignment="1">
      <alignment horizontal="center"/>
    </xf>
    <xf numFmtId="3" fontId="11" fillId="0" borderId="25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11" fillId="0" borderId="6" xfId="0" applyNumberFormat="1" applyFont="1" applyBorder="1" applyAlignment="1">
      <alignment horizont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3" fontId="7" fillId="69" borderId="6" xfId="0" applyNumberFormat="1" applyFont="1" applyFill="1" applyBorder="1" applyAlignment="1">
      <alignment horizontal="center"/>
    </xf>
    <xf numFmtId="3" fontId="8" fillId="0" borderId="44" xfId="0" applyNumberFormat="1" applyFont="1" applyBorder="1" applyAlignment="1">
      <alignment horizontal="center" wrapText="1"/>
    </xf>
    <xf numFmtId="3" fontId="8" fillId="0" borderId="45" xfId="0" applyNumberFormat="1" applyFont="1" applyBorder="1" applyAlignment="1">
      <alignment horizontal="center" wrapText="1"/>
    </xf>
    <xf numFmtId="0" fontId="71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4" fontId="7" fillId="0" borderId="44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3" fontId="8" fillId="0" borderId="56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7" xfId="0" applyNumberFormat="1" applyFont="1" applyBorder="1" applyAlignment="1">
      <alignment horizontal="center" wrapText="1"/>
    </xf>
    <xf numFmtId="4" fontId="7" fillId="0" borderId="56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57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- Акцент1" xfId="195" builtinId="30" customBuiltin="1"/>
    <cellStyle name="20% - Акцент1 2" xfId="3614"/>
    <cellStyle name="20% - Акцент1 3" xfId="3718"/>
    <cellStyle name="20% - Акцент2" xfId="196" builtinId="34" customBuiltin="1"/>
    <cellStyle name="20% - Акцент2 2" xfId="3615"/>
    <cellStyle name="20% - Акцент2 3" xfId="3720"/>
    <cellStyle name="20% - Акцент3" xfId="197" builtinId="38" customBuiltin="1"/>
    <cellStyle name="20% - Акцент3 2" xfId="3616"/>
    <cellStyle name="20% - Акцент3 3" xfId="3722"/>
    <cellStyle name="20% - Акцент4" xfId="198" builtinId="42" customBuiltin="1"/>
    <cellStyle name="20% - Акцент4 2" xfId="3617"/>
    <cellStyle name="20% - Акцент4 3" xfId="3724"/>
    <cellStyle name="20% - Акцент5" xfId="199" builtinId="46" customBuiltin="1"/>
    <cellStyle name="20% - Акцент5 2" xfId="3618"/>
    <cellStyle name="20% - Акцент5 3" xfId="3726"/>
    <cellStyle name="20% - Акцент6" xfId="200" builtinId="50" customBuiltin="1"/>
    <cellStyle name="20% - Акцент6 2" xfId="3619"/>
    <cellStyle name="20% - Акцент6 3" xfId="3728"/>
    <cellStyle name="3d" xfId="201"/>
    <cellStyle name="40% - Акцент1" xfId="202" builtinId="31" customBuiltin="1"/>
    <cellStyle name="40% - Акцент1 2" xfId="3620"/>
    <cellStyle name="40% - Акцент1 3" xfId="3719"/>
    <cellStyle name="40% - Акцент2" xfId="203" builtinId="35" customBuiltin="1"/>
    <cellStyle name="40% - Акцент2 2" xfId="3621"/>
    <cellStyle name="40% - Акцент2 3" xfId="3721"/>
    <cellStyle name="40% - Акцент3" xfId="204" builtinId="39" customBuiltin="1"/>
    <cellStyle name="40% - Акцент3 2" xfId="3622"/>
    <cellStyle name="40% - Акцент3 3" xfId="3723"/>
    <cellStyle name="40% - Акцент4" xfId="205" builtinId="43" customBuiltin="1"/>
    <cellStyle name="40% - Акцент4 2" xfId="3623"/>
    <cellStyle name="40% - Акцент4 3" xfId="3725"/>
    <cellStyle name="40% - Акцент5" xfId="206" builtinId="47" customBuiltin="1"/>
    <cellStyle name="40% - Акцент5 2" xfId="3624"/>
    <cellStyle name="40% - Акцент5 3" xfId="3727"/>
    <cellStyle name="40% - Акцент6" xfId="207" builtinId="51" customBuiltin="1"/>
    <cellStyle name="40% - Акцент6 2" xfId="3625"/>
    <cellStyle name="40% - Акцент6 3" xfId="3729"/>
    <cellStyle name="60% - Акцент1" xfId="208" builtinId="32" customBuiltin="1"/>
    <cellStyle name="60% - Акцент1 2" xfId="3626"/>
    <cellStyle name="60% - Акцент2" xfId="209" builtinId="36" customBuiltin="1"/>
    <cellStyle name="60% - Акцент2 2" xfId="3627"/>
    <cellStyle name="60% - Акцент3" xfId="210" builtinId="40" customBuiltin="1"/>
    <cellStyle name="60% - Акцент3 2" xfId="3628"/>
    <cellStyle name="60% - Акцент4" xfId="211" builtinId="44" customBuiltin="1"/>
    <cellStyle name="60% - Акцент4 2" xfId="3629"/>
    <cellStyle name="60% - Акцент5" xfId="212" builtinId="48" customBuiltin="1"/>
    <cellStyle name="60% - Акцент5 2" xfId="3630"/>
    <cellStyle name="60% -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9"/>
  <sheetViews>
    <sheetView showGridLines="0" zoomScale="85" zoomScaleNormal="85" workbookViewId="0">
      <selection activeCell="B10" sqref="B10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54.7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35.25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7.25" customHeight="1" thickBot="1" x14ac:dyDescent="0.35">
      <c r="A3" s="95" t="s">
        <v>23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60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12.75" customHeight="1" x14ac:dyDescent="0.2">
      <c r="A5" s="97"/>
      <c r="B5" s="23" t="s">
        <v>1</v>
      </c>
      <c r="C5" s="88" t="s">
        <v>35</v>
      </c>
      <c r="D5" s="88" t="s">
        <v>2</v>
      </c>
      <c r="E5" s="88" t="s">
        <v>3</v>
      </c>
      <c r="F5" s="88" t="s">
        <v>4</v>
      </c>
      <c r="G5" s="88" t="s">
        <v>5</v>
      </c>
      <c r="H5" s="89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7" t="s">
        <v>7</v>
      </c>
      <c r="B6" s="68">
        <f t="shared" ref="B6:B18" si="0">D6+E6+F6+G6+H6+C6</f>
        <v>7140062</v>
      </c>
      <c r="C6" s="74">
        <v>14001</v>
      </c>
      <c r="D6" s="40">
        <v>229736</v>
      </c>
      <c r="E6" s="40">
        <v>635047</v>
      </c>
      <c r="F6" s="40">
        <v>3052353</v>
      </c>
      <c r="G6" s="40">
        <v>9998</v>
      </c>
      <c r="H6" s="40">
        <v>3198927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f t="shared" si="0"/>
        <v>7020927</v>
      </c>
      <c r="C7" s="63">
        <v>14001</v>
      </c>
      <c r="D7" s="70">
        <v>229736</v>
      </c>
      <c r="E7" s="70">
        <v>634278</v>
      </c>
      <c r="F7" s="70">
        <v>3045674</v>
      </c>
      <c r="G7" s="70">
        <v>9998</v>
      </c>
      <c r="H7" s="70">
        <v>3087240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f t="shared" si="0"/>
        <v>117722</v>
      </c>
      <c r="C8" s="63"/>
      <c r="D8" s="71"/>
      <c r="E8" s="71">
        <v>769</v>
      </c>
      <c r="F8" s="70">
        <v>6679</v>
      </c>
      <c r="G8" s="70"/>
      <c r="H8" s="70">
        <v>110274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f t="shared" si="0"/>
        <v>1413</v>
      </c>
      <c r="C9" s="63">
        <v>0</v>
      </c>
      <c r="D9" s="72">
        <v>0</v>
      </c>
      <c r="E9" s="72">
        <v>0</v>
      </c>
      <c r="F9" s="70">
        <v>0</v>
      </c>
      <c r="G9" s="70">
        <v>0</v>
      </c>
      <c r="H9" s="70">
        <v>1413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f t="shared" si="0"/>
        <v>33092749</v>
      </c>
      <c r="C10" s="74">
        <v>0</v>
      </c>
      <c r="D10" s="44">
        <v>1335781</v>
      </c>
      <c r="E10" s="44">
        <v>171299</v>
      </c>
      <c r="F10" s="44">
        <v>702803</v>
      </c>
      <c r="G10" s="44">
        <v>57140</v>
      </c>
      <c r="H10" s="44">
        <v>30825726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f t="shared" si="0"/>
        <v>31647427</v>
      </c>
      <c r="C11" s="63">
        <v>0</v>
      </c>
      <c r="D11" s="72">
        <v>1335781</v>
      </c>
      <c r="E11" s="72">
        <v>171299</v>
      </c>
      <c r="F11" s="72">
        <v>660381</v>
      </c>
      <c r="G11" s="72">
        <v>57140</v>
      </c>
      <c r="H11" s="72">
        <v>29422826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f t="shared" si="0"/>
        <v>1354771</v>
      </c>
      <c r="C12" s="63">
        <v>0</v>
      </c>
      <c r="D12" s="72">
        <v>0</v>
      </c>
      <c r="E12" s="72">
        <v>0</v>
      </c>
      <c r="F12" s="45">
        <v>42422</v>
      </c>
      <c r="G12" s="45">
        <v>0</v>
      </c>
      <c r="H12" s="45">
        <v>1312349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f t="shared" si="0"/>
        <v>90551</v>
      </c>
      <c r="C13" s="63">
        <v>0</v>
      </c>
      <c r="D13" s="72">
        <v>0</v>
      </c>
      <c r="E13" s="72">
        <v>0</v>
      </c>
      <c r="F13" s="46">
        <v>0</v>
      </c>
      <c r="G13" s="46">
        <v>0</v>
      </c>
      <c r="H13" s="46">
        <v>90551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f t="shared" si="0"/>
        <v>81325953</v>
      </c>
      <c r="C14" s="74">
        <v>3632191</v>
      </c>
      <c r="D14" s="47">
        <v>32034937</v>
      </c>
      <c r="E14" s="47">
        <v>3242951</v>
      </c>
      <c r="F14" s="47">
        <v>30628370</v>
      </c>
      <c r="G14" s="47">
        <v>1426726</v>
      </c>
      <c r="H14" s="47">
        <v>10360778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f t="shared" si="0"/>
        <v>79811477</v>
      </c>
      <c r="C15" s="63">
        <v>3632191</v>
      </c>
      <c r="D15" s="72">
        <v>32034937</v>
      </c>
      <c r="E15" s="72">
        <v>3233089</v>
      </c>
      <c r="F15" s="72">
        <v>29857845</v>
      </c>
      <c r="G15" s="72">
        <v>1426726</v>
      </c>
      <c r="H15" s="72">
        <v>9626689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f t="shared" si="0"/>
        <v>1440200</v>
      </c>
      <c r="C16" s="63"/>
      <c r="D16" s="72"/>
      <c r="E16" s="72">
        <v>9862</v>
      </c>
      <c r="F16" s="70">
        <v>720958</v>
      </c>
      <c r="G16" s="70"/>
      <c r="H16" s="70">
        <v>709380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69">
        <f t="shared" si="0"/>
        <v>74276</v>
      </c>
      <c r="C17" s="63"/>
      <c r="D17" s="72">
        <v>0</v>
      </c>
      <c r="E17" s="72">
        <v>0</v>
      </c>
      <c r="F17" s="70">
        <v>49567</v>
      </c>
      <c r="G17" s="70">
        <v>0</v>
      </c>
      <c r="H17" s="70">
        <v>24709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68">
        <f t="shared" si="0"/>
        <v>121558764</v>
      </c>
      <c r="C18" s="67">
        <f t="shared" ref="C18:H18" si="1">C6+C10+C14</f>
        <v>3646192</v>
      </c>
      <c r="D18" s="67">
        <f t="shared" si="1"/>
        <v>33600454</v>
      </c>
      <c r="E18" s="67">
        <f t="shared" si="1"/>
        <v>4049297</v>
      </c>
      <c r="F18" s="67">
        <f t="shared" si="1"/>
        <v>34383526</v>
      </c>
      <c r="G18" s="67">
        <f t="shared" si="1"/>
        <v>1493864</v>
      </c>
      <c r="H18" s="67">
        <f t="shared" si="1"/>
        <v>44385431</v>
      </c>
      <c r="I18" s="1"/>
      <c r="J18" s="1"/>
      <c r="K18" s="1"/>
      <c r="L18" s="1"/>
      <c r="M18" s="1"/>
      <c r="N18" s="1"/>
      <c r="O18" s="1"/>
      <c r="P18" s="1"/>
    </row>
    <row r="19" spans="1:16" ht="13.5" customHeight="1" thickBot="1" x14ac:dyDescent="0.25">
      <c r="A19" s="20" t="s">
        <v>21</v>
      </c>
      <c r="B19" s="25"/>
      <c r="C19" s="8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ht="53.25" customHeight="1" x14ac:dyDescent="0.2">
      <c r="A21" s="27" t="s">
        <v>16</v>
      </c>
      <c r="B21" s="28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53.25" customHeight="1" x14ac:dyDescent="0.2">
      <c r="A26" s="32" t="s">
        <v>14</v>
      </c>
      <c r="B26" s="85">
        <f>B27+B28+B31+B29+B30</f>
        <v>30611255</v>
      </c>
      <c r="C26" s="85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29746783</v>
      </c>
      <c r="C27" s="86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522485</v>
      </c>
      <c r="C28" s="63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16600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19</v>
      </c>
      <c r="B30" s="84">
        <v>300233</v>
      </c>
      <c r="C30" s="34"/>
      <c r="D30" s="35"/>
      <c r="E30" s="35"/>
      <c r="F30" s="35"/>
      <c r="G30" s="35"/>
      <c r="H30" s="36"/>
    </row>
    <row r="31" spans="1:16" ht="13.5" thickBot="1" x14ac:dyDescent="0.25">
      <c r="A31" s="51" t="s">
        <v>18</v>
      </c>
      <c r="B31" s="84">
        <v>25154</v>
      </c>
      <c r="C31" s="84"/>
      <c r="D31" s="65"/>
      <c r="E31" s="65"/>
      <c r="F31" s="65"/>
      <c r="G31" s="65"/>
      <c r="H31" s="66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6" spans="2:3" x14ac:dyDescent="0.2">
      <c r="B36" s="50"/>
      <c r="C36" s="50"/>
    </row>
    <row r="37" spans="2:3" x14ac:dyDescent="0.2">
      <c r="B37" s="50"/>
    </row>
    <row r="38" spans="2:3" x14ac:dyDescent="0.2">
      <c r="B38" s="50"/>
    </row>
    <row r="39" spans="2:3" x14ac:dyDescent="0.2">
      <c r="B39" s="50"/>
      <c r="C39" s="50"/>
    </row>
  </sheetData>
  <mergeCells count="6">
    <mergeCell ref="B20:H20"/>
    <mergeCell ref="A1:H1"/>
    <mergeCell ref="A2:H2"/>
    <mergeCell ref="A3:H3"/>
    <mergeCell ref="A4:A5"/>
    <mergeCell ref="B4:H4"/>
  </mergeCells>
  <printOptions horizontalCentered="1"/>
  <pageMargins left="0.79" right="0.79" top="0.98" bottom="0.98" header="0.51" footer="0.5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0" zoomScaleNormal="70" workbookViewId="0">
      <selection activeCell="A3" sqref="A3:H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13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4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36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103" t="s">
        <v>20</v>
      </c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68">
        <f>D6+E6+F6+G6+H6+C6</f>
        <v>5257354</v>
      </c>
      <c r="C6" s="74">
        <v>32468</v>
      </c>
      <c r="D6" s="76">
        <v>74107</v>
      </c>
      <c r="E6" s="76">
        <v>675038</v>
      </c>
      <c r="F6" s="76">
        <v>2397463</v>
      </c>
      <c r="G6" s="76">
        <v>0</v>
      </c>
      <c r="H6" s="76">
        <v>2078278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f>D7+E7+F7+G7+H7+C7</f>
        <v>5145069</v>
      </c>
      <c r="C7" s="70">
        <v>32468</v>
      </c>
      <c r="D7" s="86">
        <v>74107</v>
      </c>
      <c r="E7" s="86">
        <v>675038</v>
      </c>
      <c r="F7" s="86">
        <v>2394408</v>
      </c>
      <c r="G7" s="86">
        <v>0</v>
      </c>
      <c r="H7" s="86">
        <v>1969048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f t="shared" ref="B8:B9" si="0">D8+E8+F8+G8+H8+C8</f>
        <v>109964</v>
      </c>
      <c r="C8" s="71"/>
      <c r="D8" s="86"/>
      <c r="E8" s="86">
        <v>0</v>
      </c>
      <c r="F8" s="86">
        <v>3055</v>
      </c>
      <c r="G8" s="86"/>
      <c r="H8" s="86">
        <v>106909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f t="shared" si="0"/>
        <v>2321</v>
      </c>
      <c r="C9" s="72">
        <v>0</v>
      </c>
      <c r="D9" s="86">
        <v>0</v>
      </c>
      <c r="E9" s="86">
        <v>0</v>
      </c>
      <c r="F9" s="86">
        <v>0</v>
      </c>
      <c r="G9" s="86">
        <v>0</v>
      </c>
      <c r="H9" s="86">
        <v>2321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f>D10+E10+F10+G10+H10+C10</f>
        <v>28882836</v>
      </c>
      <c r="C10" s="74">
        <v>6793</v>
      </c>
      <c r="D10" s="77">
        <v>1167129</v>
      </c>
      <c r="E10" s="77">
        <v>113056</v>
      </c>
      <c r="F10" s="77">
        <v>927229</v>
      </c>
      <c r="G10" s="77">
        <v>51009</v>
      </c>
      <c r="H10" s="77">
        <v>26617620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f>D11+E11+F11+G11+H11+C11</f>
        <v>27497584</v>
      </c>
      <c r="C11" s="72">
        <v>0</v>
      </c>
      <c r="D11" s="86">
        <v>1167129</v>
      </c>
      <c r="E11" s="86">
        <v>113056</v>
      </c>
      <c r="F11" s="86">
        <v>881368</v>
      </c>
      <c r="G11" s="86">
        <v>51009</v>
      </c>
      <c r="H11" s="86">
        <v>25285022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f t="shared" ref="B12:B13" si="1">D12+E12+F12+G12+H12+C12</f>
        <v>1280345</v>
      </c>
      <c r="C12" s="63">
        <v>0</v>
      </c>
      <c r="D12" s="86">
        <v>0</v>
      </c>
      <c r="E12" s="86">
        <v>0</v>
      </c>
      <c r="F12" s="86">
        <v>45861</v>
      </c>
      <c r="G12" s="86">
        <v>0</v>
      </c>
      <c r="H12" s="86">
        <v>1234484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f t="shared" si="1"/>
        <v>98114</v>
      </c>
      <c r="C13" s="63">
        <v>0</v>
      </c>
      <c r="D13" s="86">
        <v>0</v>
      </c>
      <c r="E13" s="86">
        <v>0</v>
      </c>
      <c r="F13" s="86">
        <v>0</v>
      </c>
      <c r="G13" s="86">
        <v>0</v>
      </c>
      <c r="H13" s="86">
        <v>98114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f>D14+E14+F14+G14+H14+C14</f>
        <v>75558556</v>
      </c>
      <c r="C14" s="74">
        <v>3948900</v>
      </c>
      <c r="D14" s="77">
        <v>29189160</v>
      </c>
      <c r="E14" s="77">
        <v>3003691</v>
      </c>
      <c r="F14" s="77">
        <v>28829768</v>
      </c>
      <c r="G14" s="77">
        <v>1538181</v>
      </c>
      <c r="H14" s="77">
        <v>9048856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f>D15+E15+F15+G15+H15+C15</f>
        <v>73955847</v>
      </c>
      <c r="C15" s="63">
        <v>3948900</v>
      </c>
      <c r="D15" s="86">
        <v>29189160</v>
      </c>
      <c r="E15" s="86">
        <v>2993060</v>
      </c>
      <c r="F15" s="86">
        <v>28057459</v>
      </c>
      <c r="G15" s="86">
        <v>1538181</v>
      </c>
      <c r="H15" s="86">
        <v>8229087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f t="shared" ref="B16:B17" si="2">D16+E16+F16+G16+H16+C16</f>
        <v>1522384</v>
      </c>
      <c r="C16" s="63"/>
      <c r="D16" s="86"/>
      <c r="E16" s="86">
        <v>10631</v>
      </c>
      <c r="F16" s="86">
        <v>721143</v>
      </c>
      <c r="G16" s="86"/>
      <c r="H16" s="86">
        <v>790610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9" t="s">
        <v>10</v>
      </c>
      <c r="B17" s="69">
        <f t="shared" si="2"/>
        <v>80325</v>
      </c>
      <c r="C17" s="63"/>
      <c r="D17" s="86">
        <v>0</v>
      </c>
      <c r="E17" s="86">
        <v>0</v>
      </c>
      <c r="F17" s="86">
        <v>51166</v>
      </c>
      <c r="G17" s="86">
        <v>0</v>
      </c>
      <c r="H17" s="86">
        <v>29159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68">
        <f>D18+E18+F18+G18+H18+C18</f>
        <v>109698746</v>
      </c>
      <c r="C18" s="67">
        <v>3988161</v>
      </c>
      <c r="D18" s="67">
        <v>30430396</v>
      </c>
      <c r="E18" s="67">
        <v>3791785</v>
      </c>
      <c r="F18" s="67">
        <v>32154460</v>
      </c>
      <c r="G18" s="67">
        <v>1589190</v>
      </c>
      <c r="H18" s="67">
        <v>37744754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75">
        <v>9467</v>
      </c>
      <c r="C19" s="8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100" t="s">
        <v>22</v>
      </c>
      <c r="C20" s="101"/>
      <c r="D20" s="101"/>
      <c r="E20" s="101"/>
      <c r="F20" s="101"/>
      <c r="G20" s="101"/>
      <c r="H20" s="10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78">
        <f>B22+B23+B24</f>
        <v>21.226000000000003</v>
      </c>
      <c r="C21" s="78">
        <f>C22+C23+C24</f>
        <v>8.0980000000000008</v>
      </c>
      <c r="D21" s="78">
        <f t="shared" ref="D21:H21" si="3">D22+D23+D24</f>
        <v>4.3159999999999998</v>
      </c>
      <c r="E21" s="78">
        <f t="shared" si="3"/>
        <v>0</v>
      </c>
      <c r="F21" s="78">
        <f t="shared" si="3"/>
        <v>4.1980000000000004</v>
      </c>
      <c r="G21" s="78">
        <f t="shared" si="3"/>
        <v>4.6139999999999999</v>
      </c>
      <c r="H21" s="78">
        <f t="shared" si="3"/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79">
        <f>SUM(C22:H22)</f>
        <v>21.226000000000003</v>
      </c>
      <c r="C22" s="80">
        <v>8.0980000000000008</v>
      </c>
      <c r="D22" s="80">
        <v>4.3159999999999998</v>
      </c>
      <c r="E22" s="80">
        <v>0</v>
      </c>
      <c r="F22" s="80">
        <v>4.1980000000000004</v>
      </c>
      <c r="G22" s="80">
        <v>4.6139999999999999</v>
      </c>
      <c r="H22" s="8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79">
        <f t="shared" ref="B23:B24" si="4">SUM(C23:H23)</f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79">
        <f t="shared" si="4"/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5">
        <f>B27+B28+B30+B29</f>
        <v>23857149</v>
      </c>
      <c r="C26" s="85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23395193</v>
      </c>
      <c r="C27" s="86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445665</v>
      </c>
      <c r="C28" s="63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16200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84">
        <f>6+85</f>
        <v>91</v>
      </c>
      <c r="C30" s="84"/>
      <c r="D30" s="65"/>
      <c r="E30" s="65"/>
      <c r="F30" s="65"/>
      <c r="G30" s="65"/>
      <c r="H30" s="66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0" zoomScaleNormal="70" workbookViewId="0">
      <selection activeCell="A3" sqref="A3:H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4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37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103" t="s">
        <v>20</v>
      </c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68">
        <f>D6+E6+F6+G6+H6+C6</f>
        <v>5891724</v>
      </c>
      <c r="C6" s="74">
        <v>28229</v>
      </c>
      <c r="D6" s="76">
        <v>88870</v>
      </c>
      <c r="E6" s="76">
        <v>637399</v>
      </c>
      <c r="F6" s="76">
        <v>2522601</v>
      </c>
      <c r="G6" s="76">
        <v>12883</v>
      </c>
      <c r="H6" s="76">
        <v>2601742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f>D7+E7+F7+G7+H7+C7</f>
        <v>5777917</v>
      </c>
      <c r="C7" s="70">
        <v>28229</v>
      </c>
      <c r="D7" s="86">
        <v>88870</v>
      </c>
      <c r="E7" s="86">
        <v>637399</v>
      </c>
      <c r="F7" s="86">
        <v>2519197</v>
      </c>
      <c r="G7" s="86">
        <v>12883</v>
      </c>
      <c r="H7" s="86">
        <v>2491339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f t="shared" ref="B8:B9" si="0">D8+E8+F8+G8+H8+C8</f>
        <v>111362</v>
      </c>
      <c r="C8" s="71"/>
      <c r="D8" s="86"/>
      <c r="E8" s="86">
        <v>0</v>
      </c>
      <c r="F8" s="86">
        <v>3404</v>
      </c>
      <c r="G8" s="86"/>
      <c r="H8" s="86">
        <v>107958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f t="shared" si="0"/>
        <v>2445</v>
      </c>
      <c r="C9" s="72">
        <v>0</v>
      </c>
      <c r="D9" s="86">
        <v>0</v>
      </c>
      <c r="E9" s="86">
        <v>0</v>
      </c>
      <c r="F9" s="86">
        <v>0</v>
      </c>
      <c r="G9" s="86">
        <v>0</v>
      </c>
      <c r="H9" s="86">
        <v>2445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f>D10+E10+F10+G10+H10+C10</f>
        <v>31841651</v>
      </c>
      <c r="C10" s="74">
        <v>4555</v>
      </c>
      <c r="D10" s="77">
        <v>1365827</v>
      </c>
      <c r="E10" s="77">
        <v>121346</v>
      </c>
      <c r="F10" s="77">
        <v>713162</v>
      </c>
      <c r="G10" s="77">
        <v>65563</v>
      </c>
      <c r="H10" s="77">
        <v>29571198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f>D11+E11+F11+G11+H11+C11</f>
        <v>30254592</v>
      </c>
      <c r="C11" s="72">
        <v>0</v>
      </c>
      <c r="D11" s="86">
        <v>1365827</v>
      </c>
      <c r="E11" s="86">
        <v>121346</v>
      </c>
      <c r="F11" s="86">
        <v>668870</v>
      </c>
      <c r="G11" s="86">
        <v>65563</v>
      </c>
      <c r="H11" s="86">
        <v>28032986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f t="shared" ref="B12:B13" si="1">D12+E12+F12+G12+H12+C12</f>
        <v>1478629</v>
      </c>
      <c r="C12" s="63">
        <v>0</v>
      </c>
      <c r="D12" s="86">
        <v>0</v>
      </c>
      <c r="E12" s="86">
        <v>0</v>
      </c>
      <c r="F12" s="86">
        <v>44292</v>
      </c>
      <c r="G12" s="86">
        <v>0</v>
      </c>
      <c r="H12" s="86">
        <v>1434337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f t="shared" si="1"/>
        <v>103875</v>
      </c>
      <c r="C13" s="63">
        <v>0</v>
      </c>
      <c r="D13" s="86">
        <v>0</v>
      </c>
      <c r="E13" s="86">
        <v>0</v>
      </c>
      <c r="F13" s="86">
        <v>0</v>
      </c>
      <c r="G13" s="86">
        <v>0</v>
      </c>
      <c r="H13" s="86">
        <v>103875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f>D14+E14+F14+G14+H14+C14</f>
        <v>77866108</v>
      </c>
      <c r="C14" s="74">
        <v>4199096</v>
      </c>
      <c r="D14" s="77">
        <v>29739378</v>
      </c>
      <c r="E14" s="77">
        <v>3295522</v>
      </c>
      <c r="F14" s="77">
        <v>29823639</v>
      </c>
      <c r="G14" s="77">
        <v>1535690</v>
      </c>
      <c r="H14" s="77">
        <v>9272783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f>D15+E15+F15+G15+H15+C15</f>
        <v>76450450</v>
      </c>
      <c r="C15" s="63">
        <v>4199096</v>
      </c>
      <c r="D15" s="86">
        <v>29739378</v>
      </c>
      <c r="E15" s="86">
        <v>3284891</v>
      </c>
      <c r="F15" s="86">
        <v>29037236</v>
      </c>
      <c r="G15" s="86">
        <v>1535690</v>
      </c>
      <c r="H15" s="86">
        <v>8654159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f t="shared" ref="B16:B17" si="2">D16+E16+F16+G16+H16+C16</f>
        <v>1322702</v>
      </c>
      <c r="C16" s="63"/>
      <c r="D16" s="86"/>
      <c r="E16" s="86">
        <v>10631</v>
      </c>
      <c r="F16" s="86">
        <v>722363</v>
      </c>
      <c r="G16" s="86"/>
      <c r="H16" s="86">
        <v>589708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9" t="s">
        <v>10</v>
      </c>
      <c r="B17" s="69">
        <f t="shared" si="2"/>
        <v>92956</v>
      </c>
      <c r="C17" s="63"/>
      <c r="D17" s="86">
        <v>0</v>
      </c>
      <c r="E17" s="86">
        <v>0</v>
      </c>
      <c r="F17" s="86">
        <v>64040</v>
      </c>
      <c r="G17" s="86">
        <v>0</v>
      </c>
      <c r="H17" s="86">
        <v>28916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68">
        <f>D18+E18+F18+G18+H18+C18</f>
        <v>115599483</v>
      </c>
      <c r="C18" s="67">
        <v>4231880</v>
      </c>
      <c r="D18" s="67">
        <v>31194075</v>
      </c>
      <c r="E18" s="67">
        <v>4054267</v>
      </c>
      <c r="F18" s="67">
        <v>33059402</v>
      </c>
      <c r="G18" s="67">
        <v>1614136</v>
      </c>
      <c r="H18" s="67">
        <v>41445723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75">
        <v>10333</v>
      </c>
      <c r="C19" s="8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100" t="s">
        <v>22</v>
      </c>
      <c r="C20" s="101"/>
      <c r="D20" s="101"/>
      <c r="E20" s="101"/>
      <c r="F20" s="101"/>
      <c r="G20" s="101"/>
      <c r="H20" s="10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78">
        <f>B22+B23+B24</f>
        <v>22.5</v>
      </c>
      <c r="C21" s="78">
        <f>C22+C23+C24</f>
        <v>8.7620000000000005</v>
      </c>
      <c r="D21" s="78">
        <f t="shared" ref="D21:H21" si="3">D22+D23+D24</f>
        <v>4.4459999999999997</v>
      </c>
      <c r="E21" s="78">
        <f t="shared" si="3"/>
        <v>1E-3</v>
      </c>
      <c r="F21" s="78">
        <f t="shared" si="3"/>
        <v>4.2119999999999997</v>
      </c>
      <c r="G21" s="78">
        <f t="shared" si="3"/>
        <v>5.0789999999999997</v>
      </c>
      <c r="H21" s="78">
        <f t="shared" si="3"/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79">
        <f>SUM(C22:H22)</f>
        <v>22.5</v>
      </c>
      <c r="C22" s="80">
        <v>8.7620000000000005</v>
      </c>
      <c r="D22" s="80">
        <v>4.4459999999999997</v>
      </c>
      <c r="E22" s="80">
        <v>1E-3</v>
      </c>
      <c r="F22" s="80">
        <v>4.2119999999999997</v>
      </c>
      <c r="G22" s="80">
        <v>5.0789999999999997</v>
      </c>
      <c r="H22" s="8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79">
        <f t="shared" ref="B23:B24" si="4">SUM(C23:H23)</f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79">
        <f t="shared" si="4"/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5">
        <f>B27+B28+B30+B29</f>
        <v>24550396</v>
      </c>
      <c r="C26" s="85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23964214</v>
      </c>
      <c r="C27" s="86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569468</v>
      </c>
      <c r="C28" s="63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16100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84">
        <v>614</v>
      </c>
      <c r="C30" s="84"/>
      <c r="D30" s="65"/>
      <c r="E30" s="65"/>
      <c r="F30" s="65"/>
      <c r="G30" s="65"/>
      <c r="H30" s="66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70" zoomScaleNormal="70" workbookViewId="0">
      <selection activeCell="A6" sqref="A6:H30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4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39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103" t="s">
        <v>20</v>
      </c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68">
        <f>D6+E6+F6+G6+H6+C6</f>
        <v>7010285</v>
      </c>
      <c r="C6" s="76">
        <v>31978</v>
      </c>
      <c r="D6" s="76">
        <v>94191</v>
      </c>
      <c r="E6" s="76">
        <v>698949</v>
      </c>
      <c r="F6" s="76">
        <v>2936222</v>
      </c>
      <c r="G6" s="76">
        <v>13829</v>
      </c>
      <c r="H6" s="76">
        <v>3235116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f>D7+E7+F7+G7+H7+C7</f>
        <v>6891924</v>
      </c>
      <c r="C7" s="86">
        <v>31978</v>
      </c>
      <c r="D7" s="86">
        <v>94191</v>
      </c>
      <c r="E7" s="86">
        <v>698949</v>
      </c>
      <c r="F7" s="86">
        <v>2932753</v>
      </c>
      <c r="G7" s="86">
        <v>13829</v>
      </c>
      <c r="H7" s="86">
        <v>3120224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f t="shared" ref="B8:B9" si="0">D8+E8+F8+G8+H8+C8</f>
        <v>115882</v>
      </c>
      <c r="C8" s="86"/>
      <c r="D8" s="86"/>
      <c r="E8" s="86">
        <v>0</v>
      </c>
      <c r="F8" s="86">
        <v>3469</v>
      </c>
      <c r="G8" s="86"/>
      <c r="H8" s="86">
        <v>112413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f t="shared" si="0"/>
        <v>2479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2479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f>D10+E10+F10+G10+H10+C10</f>
        <v>32421097</v>
      </c>
      <c r="C10" s="77">
        <v>7277</v>
      </c>
      <c r="D10" s="77">
        <v>1359557</v>
      </c>
      <c r="E10" s="77">
        <v>158039</v>
      </c>
      <c r="F10" s="77">
        <v>749396</v>
      </c>
      <c r="G10" s="77">
        <v>61612</v>
      </c>
      <c r="H10" s="77">
        <v>30085216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f>D11+E11+F11+G11+H11+C11</f>
        <v>30833595</v>
      </c>
      <c r="C11" s="86">
        <v>0</v>
      </c>
      <c r="D11" s="86">
        <v>1359557</v>
      </c>
      <c r="E11" s="86">
        <v>158039</v>
      </c>
      <c r="F11" s="86">
        <v>692504</v>
      </c>
      <c r="G11" s="86">
        <v>61612</v>
      </c>
      <c r="H11" s="86">
        <v>28561883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f t="shared" ref="B12:B13" si="1">D12+E12+F12+G12+H12+C12</f>
        <v>1487776</v>
      </c>
      <c r="C12" s="86">
        <v>0</v>
      </c>
      <c r="D12" s="86">
        <v>0</v>
      </c>
      <c r="E12" s="86">
        <v>0</v>
      </c>
      <c r="F12" s="86">
        <v>56892</v>
      </c>
      <c r="G12" s="86">
        <v>0</v>
      </c>
      <c r="H12" s="86">
        <v>1430884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f t="shared" si="1"/>
        <v>92449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92449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f>D14+E14+F14+G14+H14+C14</f>
        <v>84470955</v>
      </c>
      <c r="C14" s="77">
        <v>4892008</v>
      </c>
      <c r="D14" s="77">
        <v>33165133</v>
      </c>
      <c r="E14" s="77">
        <v>3782914</v>
      </c>
      <c r="F14" s="77">
        <v>30886617</v>
      </c>
      <c r="G14" s="77">
        <v>1792433</v>
      </c>
      <c r="H14" s="77">
        <v>9951850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f>D15+E15+F15+G15+H15+C15</f>
        <v>83056094</v>
      </c>
      <c r="C15" s="86">
        <v>4892008</v>
      </c>
      <c r="D15" s="86">
        <v>33165133</v>
      </c>
      <c r="E15" s="86">
        <v>3772283</v>
      </c>
      <c r="F15" s="86">
        <v>30103479</v>
      </c>
      <c r="G15" s="86">
        <v>1792433</v>
      </c>
      <c r="H15" s="86">
        <v>9330758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f t="shared" ref="B16:B17" si="2">D16+E16+F16+G16+H16+C16</f>
        <v>1309035</v>
      </c>
      <c r="C16" s="86"/>
      <c r="D16" s="86"/>
      <c r="E16" s="86">
        <v>10631</v>
      </c>
      <c r="F16" s="86">
        <v>709698</v>
      </c>
      <c r="G16" s="86"/>
      <c r="H16" s="86">
        <v>588706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9" t="s">
        <v>10</v>
      </c>
      <c r="B17" s="69">
        <f t="shared" si="2"/>
        <v>105826</v>
      </c>
      <c r="C17" s="86"/>
      <c r="D17" s="86">
        <v>0</v>
      </c>
      <c r="E17" s="86">
        <v>0</v>
      </c>
      <c r="F17" s="86">
        <v>73440</v>
      </c>
      <c r="G17" s="86">
        <v>0</v>
      </c>
      <c r="H17" s="86">
        <v>32386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68">
        <f>D18+E18+F18+G18+H18+C18</f>
        <v>123902337</v>
      </c>
      <c r="C18" s="90">
        <v>4931263</v>
      </c>
      <c r="D18" s="67">
        <v>34618881</v>
      </c>
      <c r="E18" s="67">
        <v>4639902</v>
      </c>
      <c r="F18" s="67">
        <v>34572235</v>
      </c>
      <c r="G18" s="67">
        <v>1867874</v>
      </c>
      <c r="H18" s="67">
        <v>43272182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75">
        <v>-7953</v>
      </c>
      <c r="C19" s="8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78">
        <f>B22+B23+B24</f>
        <v>22.245000000000001</v>
      </c>
      <c r="C21" s="78">
        <f>C22+C23+C24</f>
        <v>9.1959999999999997</v>
      </c>
      <c r="D21" s="78">
        <f t="shared" ref="D21:H21" si="3">D22+D23+D24</f>
        <v>4.2930000000000001</v>
      </c>
      <c r="E21" s="78">
        <f t="shared" si="3"/>
        <v>0</v>
      </c>
      <c r="F21" s="78">
        <f t="shared" si="3"/>
        <v>3.774</v>
      </c>
      <c r="G21" s="78">
        <f t="shared" si="3"/>
        <v>4.9820000000000002</v>
      </c>
      <c r="H21" s="78">
        <f t="shared" si="3"/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79">
        <f>SUM(C22:H22)</f>
        <v>22.245000000000001</v>
      </c>
      <c r="C22" s="80">
        <v>9.1959999999999997</v>
      </c>
      <c r="D22" s="80">
        <v>4.2930000000000001</v>
      </c>
      <c r="E22" s="80">
        <v>0</v>
      </c>
      <c r="F22" s="80">
        <v>3.774</v>
      </c>
      <c r="G22" s="80">
        <v>4.9820000000000002</v>
      </c>
      <c r="H22" s="8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79">
        <f t="shared" ref="B23:B24" si="4">SUM(C23:H23)</f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79">
        <f t="shared" si="4"/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5">
        <f>B27+B28+B30+B29</f>
        <v>29941554</v>
      </c>
      <c r="C26" s="85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29475181</v>
      </c>
      <c r="C27" s="86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449979</v>
      </c>
      <c r="C28" s="63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16300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84">
        <v>94</v>
      </c>
      <c r="C30" s="84"/>
      <c r="D30" s="65"/>
      <c r="E30" s="65"/>
      <c r="F30" s="65"/>
      <c r="G30" s="65"/>
      <c r="H30" s="66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A7" zoomScale="85" zoomScaleNormal="85" workbookViewId="0">
      <selection activeCell="B26" sqref="B26:B31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54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30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60" customHeight="1" thickBot="1" x14ac:dyDescent="0.35">
      <c r="A3" s="95" t="s">
        <v>24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2.7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5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7" t="s">
        <v>7</v>
      </c>
      <c r="B6" s="68">
        <f>D6+E6+F6+G6+H6+C6</f>
        <v>6722277</v>
      </c>
      <c r="C6" s="74">
        <v>14361</v>
      </c>
      <c r="D6" s="40">
        <v>152326</v>
      </c>
      <c r="E6" s="40">
        <v>560523</v>
      </c>
      <c r="F6" s="40">
        <v>2639079</v>
      </c>
      <c r="G6" s="40">
        <v>11102</v>
      </c>
      <c r="H6" s="40">
        <v>3344886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f>D7+E7+F7+G7+H7+C7</f>
        <v>6597586</v>
      </c>
      <c r="C7" s="70">
        <v>14361</v>
      </c>
      <c r="D7" s="70">
        <v>152326</v>
      </c>
      <c r="E7" s="70">
        <v>560523</v>
      </c>
      <c r="F7" s="70">
        <v>2632456</v>
      </c>
      <c r="G7" s="70">
        <v>11102</v>
      </c>
      <c r="H7" s="70">
        <v>3226818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f t="shared" ref="B8:B9" si="0">D8+E8+F8+G8+H8+C8</f>
        <v>121444</v>
      </c>
      <c r="C8" s="71"/>
      <c r="D8" s="71"/>
      <c r="E8" s="71">
        <v>0</v>
      </c>
      <c r="F8" s="70">
        <v>6623</v>
      </c>
      <c r="G8" s="70"/>
      <c r="H8" s="70">
        <v>114821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f t="shared" si="0"/>
        <v>3247</v>
      </c>
      <c r="C9" s="72">
        <v>0</v>
      </c>
      <c r="D9" s="72">
        <v>0</v>
      </c>
      <c r="E9" s="72">
        <v>0</v>
      </c>
      <c r="F9" s="70">
        <v>0</v>
      </c>
      <c r="G9" s="70">
        <v>0</v>
      </c>
      <c r="H9" s="70">
        <v>3247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f>D10+E10+F10+G10+H10+C10</f>
        <v>33173899</v>
      </c>
      <c r="C10" s="74">
        <v>0</v>
      </c>
      <c r="D10" s="74">
        <v>1458834</v>
      </c>
      <c r="E10" s="44">
        <v>160674</v>
      </c>
      <c r="F10" s="44">
        <v>765627</v>
      </c>
      <c r="G10" s="44">
        <v>45528</v>
      </c>
      <c r="H10" s="44">
        <v>30743236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f>D11+E11+F11+G11+H11+C11</f>
        <v>31653616</v>
      </c>
      <c r="C11" s="72">
        <v>0</v>
      </c>
      <c r="D11" s="72">
        <v>1458834</v>
      </c>
      <c r="E11" s="72">
        <v>160674</v>
      </c>
      <c r="F11" s="72">
        <v>717596</v>
      </c>
      <c r="G11" s="72">
        <v>45528</v>
      </c>
      <c r="H11" s="72">
        <v>29270984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f t="shared" ref="B12:B13" si="1">D12+E12+F12+G12+H12+C12</f>
        <v>1438571</v>
      </c>
      <c r="C12" s="63">
        <v>0</v>
      </c>
      <c r="D12" s="72">
        <v>0</v>
      </c>
      <c r="E12" s="72">
        <v>0</v>
      </c>
      <c r="F12" s="45">
        <v>48031</v>
      </c>
      <c r="G12" s="45">
        <v>0</v>
      </c>
      <c r="H12" s="45">
        <v>1390540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f t="shared" si="1"/>
        <v>81712</v>
      </c>
      <c r="C13" s="63">
        <v>0</v>
      </c>
      <c r="D13" s="72">
        <v>0</v>
      </c>
      <c r="E13" s="72">
        <v>0</v>
      </c>
      <c r="F13" s="46">
        <v>0</v>
      </c>
      <c r="G13" s="46">
        <v>0</v>
      </c>
      <c r="H13" s="46">
        <v>81712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f>D14+E14+F14+G14+H14+C14</f>
        <v>78326925</v>
      </c>
      <c r="C14" s="74">
        <v>3102253</v>
      </c>
      <c r="D14" s="47">
        <v>31408276</v>
      </c>
      <c r="E14" s="47">
        <v>4142799</v>
      </c>
      <c r="F14" s="47">
        <v>28689639</v>
      </c>
      <c r="G14" s="47">
        <v>1428767</v>
      </c>
      <c r="H14" s="47">
        <v>9555191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f>D15+E15+F15+G15+H15+C15</f>
        <v>77006354</v>
      </c>
      <c r="C15" s="63">
        <v>3102253</v>
      </c>
      <c r="D15" s="63">
        <v>31408276</v>
      </c>
      <c r="E15" s="63">
        <v>4132888</v>
      </c>
      <c r="F15" s="63">
        <v>27981024</v>
      </c>
      <c r="G15" s="63">
        <v>1428767</v>
      </c>
      <c r="H15" s="63">
        <v>8953146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f t="shared" ref="B16:B17" si="2">D16+E16+F16+G16+H16+C16</f>
        <v>1218055</v>
      </c>
      <c r="C16" s="63"/>
      <c r="D16" s="72"/>
      <c r="E16" s="72">
        <v>9911</v>
      </c>
      <c r="F16" s="70">
        <v>642068</v>
      </c>
      <c r="G16" s="70"/>
      <c r="H16" s="70">
        <v>566076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69">
        <f t="shared" si="2"/>
        <v>102516</v>
      </c>
      <c r="C17" s="63"/>
      <c r="D17" s="72">
        <v>0</v>
      </c>
      <c r="E17" s="72">
        <v>0</v>
      </c>
      <c r="F17" s="70">
        <v>66547</v>
      </c>
      <c r="G17" s="70">
        <v>0</v>
      </c>
      <c r="H17" s="70">
        <v>35969</v>
      </c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1" t="s">
        <v>13</v>
      </c>
      <c r="B18" s="68">
        <f>D18+E18+F18+G18+H18+C18</f>
        <v>118223101</v>
      </c>
      <c r="C18" s="67">
        <f t="shared" ref="C18:H18" si="3">C6+C10+C14</f>
        <v>3116614</v>
      </c>
      <c r="D18" s="67">
        <f t="shared" si="3"/>
        <v>33019436</v>
      </c>
      <c r="E18" s="67">
        <f t="shared" si="3"/>
        <v>4863996</v>
      </c>
      <c r="F18" s="67">
        <f t="shared" si="3"/>
        <v>32094345</v>
      </c>
      <c r="G18" s="67">
        <f t="shared" si="3"/>
        <v>1485397</v>
      </c>
      <c r="H18" s="67">
        <f t="shared" si="3"/>
        <v>43643313</v>
      </c>
      <c r="I18" s="1"/>
      <c r="J18" s="1"/>
      <c r="K18" s="1"/>
      <c r="L18" s="1"/>
      <c r="M18" s="1"/>
      <c r="N18" s="1"/>
      <c r="O18" s="1"/>
      <c r="P18" s="1"/>
    </row>
    <row r="19" spans="1:16" ht="13.5" customHeight="1" thickBot="1" x14ac:dyDescent="0.25">
      <c r="A19" s="20" t="s">
        <v>21</v>
      </c>
      <c r="B19" s="25" t="s">
        <v>21</v>
      </c>
      <c r="C19" s="8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53.2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76">
        <v>0</v>
      </c>
      <c r="E21" s="76">
        <v>0</v>
      </c>
      <c r="F21" s="76">
        <v>0</v>
      </c>
      <c r="G21" s="76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53.25" customHeight="1" thickBot="1" x14ac:dyDescent="0.25"/>
    <row r="26" spans="1:16" ht="38.25" x14ac:dyDescent="0.2">
      <c r="A26" s="32" t="s">
        <v>14</v>
      </c>
      <c r="B26" s="85">
        <f>B27+B28+B31+B29+B30</f>
        <v>21093051</v>
      </c>
      <c r="C26" s="85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20311294</v>
      </c>
      <c r="C27" s="86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510419</v>
      </c>
      <c r="C28" s="63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17900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19</v>
      </c>
      <c r="B30" s="84">
        <v>232528</v>
      </c>
      <c r="C30" s="34"/>
      <c r="D30" s="35"/>
      <c r="E30" s="35"/>
      <c r="F30" s="35"/>
      <c r="G30" s="35"/>
      <c r="H30" s="36"/>
    </row>
    <row r="31" spans="1:16" ht="13.5" thickBot="1" x14ac:dyDescent="0.25">
      <c r="A31" s="51" t="s">
        <v>18</v>
      </c>
      <c r="B31" s="84">
        <v>20910</v>
      </c>
      <c r="C31" s="84"/>
      <c r="D31" s="65"/>
      <c r="E31" s="65"/>
      <c r="F31" s="65"/>
      <c r="G31" s="65"/>
      <c r="H31" s="66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6" spans="2:3" x14ac:dyDescent="0.2">
      <c r="B36" s="50"/>
      <c r="C36" s="50"/>
    </row>
    <row r="39" spans="2:3" x14ac:dyDescent="0.2">
      <c r="B39" s="50"/>
      <c r="C39" s="50"/>
    </row>
  </sheetData>
  <mergeCells count="6">
    <mergeCell ref="B20:H20"/>
    <mergeCell ref="A1:H1"/>
    <mergeCell ref="A2:H2"/>
    <mergeCell ref="A3:H3"/>
    <mergeCell ref="A4:A5"/>
    <mergeCell ref="B4:H4"/>
  </mergeCells>
  <printOptions horizontalCentered="1"/>
  <pageMargins left="0.79" right="0.79" top="0.98" bottom="0.98" header="0.51" footer="0.5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="85" zoomScaleNormal="85" workbookViewId="0">
      <selection activeCell="A10" sqref="A1:IV65536"/>
    </sheetView>
  </sheetViews>
  <sheetFormatPr defaultRowHeight="12.75" x14ac:dyDescent="0.2"/>
  <cols>
    <col min="1" max="1" width="42.85546875" customWidth="1"/>
    <col min="2" max="2" width="19.42578125" customWidth="1"/>
    <col min="3" max="3" width="19" customWidth="1"/>
    <col min="4" max="4" width="21.140625" customWidth="1"/>
    <col min="5" max="6" width="18.28515625" customWidth="1"/>
    <col min="7" max="7" width="16.85546875" customWidth="1"/>
    <col min="8" max="8" width="15.5703125" customWidth="1"/>
    <col min="16" max="16" width="20.42578125" customWidth="1"/>
  </cols>
  <sheetData>
    <row r="1" spans="1:16" ht="54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  <c r="I1" s="17"/>
      <c r="J1" s="17"/>
      <c r="K1" s="17"/>
      <c r="L1" s="17"/>
      <c r="M1" s="17"/>
      <c r="N1" s="17"/>
      <c r="O1" s="17"/>
      <c r="P1" s="17"/>
    </row>
    <row r="2" spans="1:16" ht="30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60" customHeight="1" thickBot="1" x14ac:dyDescent="0.35">
      <c r="A3" s="95" t="s">
        <v>27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2.7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5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7" t="s">
        <v>7</v>
      </c>
      <c r="B6" s="38">
        <v>5808996</v>
      </c>
      <c r="C6" s="53">
        <v>13273</v>
      </c>
      <c r="D6" s="40">
        <v>156921</v>
      </c>
      <c r="E6" s="40">
        <v>472369</v>
      </c>
      <c r="F6" s="40">
        <v>2647206</v>
      </c>
      <c r="G6" s="40">
        <v>9554</v>
      </c>
      <c r="H6" s="40">
        <v>2509673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v>5709288</v>
      </c>
      <c r="C7" s="41">
        <v>13273</v>
      </c>
      <c r="D7" s="41">
        <v>156921</v>
      </c>
      <c r="E7" s="41">
        <v>472369</v>
      </c>
      <c r="F7" s="41">
        <v>2643317</v>
      </c>
      <c r="G7" s="41">
        <v>9554</v>
      </c>
      <c r="H7" s="41">
        <v>2413854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v>97600</v>
      </c>
      <c r="C8" s="42"/>
      <c r="D8" s="42"/>
      <c r="E8" s="42">
        <v>0</v>
      </c>
      <c r="F8" s="41">
        <v>3889</v>
      </c>
      <c r="G8" s="41"/>
      <c r="H8" s="41">
        <v>93711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v>2108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2108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v>29435559</v>
      </c>
      <c r="C10" s="53">
        <v>0</v>
      </c>
      <c r="D10" s="53">
        <v>1200452</v>
      </c>
      <c r="E10" s="44">
        <v>144835</v>
      </c>
      <c r="F10" s="44">
        <v>577169</v>
      </c>
      <c r="G10" s="44">
        <v>42010</v>
      </c>
      <c r="H10" s="44">
        <v>27471093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v>28146726</v>
      </c>
      <c r="C11" s="43">
        <v>0</v>
      </c>
      <c r="D11" s="43">
        <v>1200452</v>
      </c>
      <c r="E11" s="43">
        <v>144835</v>
      </c>
      <c r="F11" s="43">
        <v>539807</v>
      </c>
      <c r="G11" s="43">
        <v>42010</v>
      </c>
      <c r="H11" s="43">
        <v>26219622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v>1202388</v>
      </c>
      <c r="C12" s="54">
        <v>0</v>
      </c>
      <c r="D12" s="43">
        <v>0</v>
      </c>
      <c r="E12" s="43">
        <v>0</v>
      </c>
      <c r="F12" s="45">
        <v>37362</v>
      </c>
      <c r="G12" s="45">
        <v>0</v>
      </c>
      <c r="H12" s="45">
        <v>1165026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v>86445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86445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v>78907517</v>
      </c>
      <c r="C14" s="53">
        <v>3366381</v>
      </c>
      <c r="D14" s="47">
        <v>32483274</v>
      </c>
      <c r="E14" s="47">
        <v>3847917</v>
      </c>
      <c r="F14" s="47">
        <v>28776563</v>
      </c>
      <c r="G14" s="47">
        <v>1372352</v>
      </c>
      <c r="H14" s="47">
        <v>9061030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v>77132716</v>
      </c>
      <c r="C15" s="54">
        <v>3366381</v>
      </c>
      <c r="D15" s="54">
        <v>32483274</v>
      </c>
      <c r="E15" s="54">
        <v>3837286</v>
      </c>
      <c r="F15" s="54">
        <v>27911127</v>
      </c>
      <c r="G15" s="54">
        <v>1372352</v>
      </c>
      <c r="H15" s="54">
        <v>8162296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v>1612705</v>
      </c>
      <c r="C16" s="54"/>
      <c r="D16" s="43"/>
      <c r="E16" s="43">
        <v>10631</v>
      </c>
      <c r="F16" s="41">
        <v>728808</v>
      </c>
      <c r="G16" s="41"/>
      <c r="H16" s="41">
        <v>873266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39">
        <v>162096</v>
      </c>
      <c r="C17" s="54"/>
      <c r="D17" s="43">
        <v>0</v>
      </c>
      <c r="E17" s="43">
        <v>0</v>
      </c>
      <c r="F17" s="41">
        <v>136628</v>
      </c>
      <c r="G17" s="41">
        <v>0</v>
      </c>
      <c r="H17" s="41">
        <v>25468</v>
      </c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1" t="s">
        <v>13</v>
      </c>
      <c r="B18" s="38">
        <v>114152072</v>
      </c>
      <c r="C18" s="37">
        <v>3379654</v>
      </c>
      <c r="D18" s="37">
        <v>33840647</v>
      </c>
      <c r="E18" s="37">
        <v>4465121</v>
      </c>
      <c r="F18" s="37">
        <v>32000938</v>
      </c>
      <c r="G18" s="37">
        <v>1423916</v>
      </c>
      <c r="H18" s="37">
        <v>39041796</v>
      </c>
      <c r="I18" s="1"/>
      <c r="J18" s="1"/>
      <c r="K18" s="1"/>
      <c r="L18" s="1"/>
      <c r="M18" s="1"/>
      <c r="N18" s="1"/>
      <c r="O18" s="1"/>
      <c r="P18" s="1"/>
    </row>
    <row r="19" spans="1:16" ht="13.5" customHeight="1" thickBot="1" x14ac:dyDescent="0.25">
      <c r="A19" s="20" t="s">
        <v>21</v>
      </c>
      <c r="B19" s="25" t="s">
        <v>21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53.2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21">
        <v>0</v>
      </c>
      <c r="E21" s="21">
        <v>0</v>
      </c>
      <c r="F21" s="21">
        <v>0</v>
      </c>
      <c r="G21" s="21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53.25" customHeight="1" thickBo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51" x14ac:dyDescent="0.2">
      <c r="A26" s="32" t="s">
        <v>14</v>
      </c>
      <c r="B26" s="8">
        <v>25561781</v>
      </c>
      <c r="C26" s="8"/>
      <c r="D26" s="12"/>
      <c r="E26" s="12"/>
      <c r="F26" s="12"/>
      <c r="G26" s="12"/>
      <c r="H26" s="13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33" t="s">
        <v>17</v>
      </c>
      <c r="B27" s="52">
        <v>24953586</v>
      </c>
      <c r="C27" s="52"/>
      <c r="D27" s="5"/>
      <c r="E27" s="10"/>
      <c r="F27" s="10"/>
      <c r="G27" s="10"/>
      <c r="H27" s="6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33" t="s">
        <v>9</v>
      </c>
      <c r="B28" s="48">
        <v>438325</v>
      </c>
      <c r="C28" s="54"/>
      <c r="D28" s="10"/>
      <c r="E28" s="10"/>
      <c r="F28" s="10"/>
      <c r="G28" s="10"/>
      <c r="H28" s="6"/>
      <c r="I28" s="17"/>
      <c r="J28" s="17"/>
      <c r="K28" s="17"/>
      <c r="L28" s="17"/>
      <c r="M28" s="17"/>
      <c r="N28" s="17"/>
      <c r="O28" s="17"/>
      <c r="P28" s="17"/>
    </row>
    <row r="29" spans="1:16" ht="13.5" thickBot="1" x14ac:dyDescent="0.25">
      <c r="A29" s="51" t="s">
        <v>10</v>
      </c>
      <c r="B29" s="49">
        <v>17000</v>
      </c>
      <c r="C29" s="34"/>
      <c r="D29" s="35"/>
      <c r="E29" s="35"/>
      <c r="F29" s="35"/>
      <c r="G29" s="35"/>
      <c r="H29" s="36"/>
      <c r="I29" s="17"/>
      <c r="J29" s="17"/>
      <c r="K29" s="17"/>
      <c r="L29" s="17"/>
      <c r="M29" s="17"/>
      <c r="N29" s="17"/>
      <c r="O29" s="17"/>
      <c r="P29" s="17"/>
    </row>
    <row r="30" spans="1:16" ht="13.5" thickBot="1" x14ac:dyDescent="0.25">
      <c r="A30" s="51" t="s">
        <v>19</v>
      </c>
      <c r="B30" s="49">
        <v>131747</v>
      </c>
      <c r="C30" s="34"/>
      <c r="D30" s="35"/>
      <c r="E30" s="35"/>
      <c r="F30" s="35"/>
      <c r="G30" s="35"/>
      <c r="H30" s="36"/>
      <c r="I30" s="17"/>
      <c r="J30" s="17"/>
      <c r="K30" s="17"/>
      <c r="L30" s="17"/>
      <c r="M30" s="17"/>
      <c r="N30" s="17"/>
      <c r="O30" s="17"/>
      <c r="P30" s="17"/>
    </row>
    <row r="31" spans="1:16" ht="13.5" thickBot="1" x14ac:dyDescent="0.25">
      <c r="A31" s="51" t="s">
        <v>18</v>
      </c>
      <c r="B31" s="49">
        <v>21123</v>
      </c>
      <c r="C31" s="49"/>
      <c r="D31" s="14"/>
      <c r="E31" s="14"/>
      <c r="F31" s="14"/>
      <c r="G31" s="14"/>
      <c r="H31" s="1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6" spans="2:3" x14ac:dyDescent="0.2">
      <c r="B36" s="50"/>
      <c r="C36" s="50"/>
    </row>
    <row r="38" spans="2:3" x14ac:dyDescent="0.2">
      <c r="B38" s="50"/>
      <c r="C38" s="50"/>
    </row>
    <row r="39" spans="2:3" x14ac:dyDescent="0.2">
      <c r="B39" s="50"/>
      <c r="C39" s="50"/>
    </row>
  </sheetData>
  <mergeCells count="6">
    <mergeCell ref="B20:H20"/>
    <mergeCell ref="A1:H1"/>
    <mergeCell ref="A2:H2"/>
    <mergeCell ref="A3:H3"/>
    <mergeCell ref="A4:A5"/>
    <mergeCell ref="B4:H4"/>
  </mergeCells>
  <printOptions horizontalCentered="1"/>
  <pageMargins left="0.79" right="0.79" top="0.98" bottom="0.98" header="0.51" footer="0.5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10" sqref="B10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54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30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60" customHeight="1" thickBot="1" x14ac:dyDescent="0.35">
      <c r="A3" s="95" t="s">
        <v>28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2.7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5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x14ac:dyDescent="0.2">
      <c r="A6" s="7" t="s">
        <v>7</v>
      </c>
      <c r="B6" s="38">
        <f>D6+E6+F6+G6+H6+C6</f>
        <v>4785164</v>
      </c>
      <c r="C6" s="53">
        <v>10898</v>
      </c>
      <c r="D6" s="40">
        <v>73903</v>
      </c>
      <c r="E6" s="40">
        <v>439332</v>
      </c>
      <c r="F6" s="40">
        <v>2136596</v>
      </c>
      <c r="G6" s="40">
        <v>10658</v>
      </c>
      <c r="H6" s="40">
        <v>2113777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f>D7+E7+F7+G7+H7+C7</f>
        <v>4698349</v>
      </c>
      <c r="C7" s="41">
        <v>10898</v>
      </c>
      <c r="D7" s="41">
        <v>73903</v>
      </c>
      <c r="E7" s="41">
        <v>439332</v>
      </c>
      <c r="F7" s="41">
        <v>2133281</v>
      </c>
      <c r="G7" s="41">
        <v>10658</v>
      </c>
      <c r="H7" s="41">
        <v>2030277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f t="shared" ref="B8:B9" si="0">D8+E8+F8+G8+H8+C8</f>
        <v>84304</v>
      </c>
      <c r="C8" s="42"/>
      <c r="D8" s="42"/>
      <c r="E8" s="42">
        <v>0</v>
      </c>
      <c r="F8" s="41">
        <v>3315</v>
      </c>
      <c r="G8" s="41"/>
      <c r="H8" s="41">
        <v>80989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f t="shared" si="0"/>
        <v>2511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2511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f>D10+E10+F10+G10+H10+C10</f>
        <v>28255331</v>
      </c>
      <c r="C10" s="53">
        <v>0</v>
      </c>
      <c r="D10" s="53">
        <v>1245617</v>
      </c>
      <c r="E10" s="44">
        <v>115461</v>
      </c>
      <c r="F10" s="44">
        <v>650420</v>
      </c>
      <c r="G10" s="44">
        <v>39947</v>
      </c>
      <c r="H10" s="44">
        <v>26203886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f>D11+E11+F11+G11+H11+C11</f>
        <v>26909765</v>
      </c>
      <c r="C11" s="43">
        <v>0</v>
      </c>
      <c r="D11" s="43">
        <v>1245617</v>
      </c>
      <c r="E11" s="43">
        <v>115461</v>
      </c>
      <c r="F11" s="43">
        <v>608296</v>
      </c>
      <c r="G11" s="43">
        <v>39947</v>
      </c>
      <c r="H11" s="43">
        <v>24900444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f t="shared" ref="B12:B13" si="1">D12+E12+F12+G12+H12+C12</f>
        <v>1261885</v>
      </c>
      <c r="C12" s="54">
        <v>0</v>
      </c>
      <c r="D12" s="43">
        <v>0</v>
      </c>
      <c r="E12" s="43">
        <v>0</v>
      </c>
      <c r="F12" s="45">
        <v>42124</v>
      </c>
      <c r="G12" s="45">
        <v>0</v>
      </c>
      <c r="H12" s="45">
        <v>1219761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f t="shared" si="1"/>
        <v>83681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83681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f>D14+E14+F14+G14+H14+C14</f>
        <v>70778916</v>
      </c>
      <c r="C14" s="53">
        <v>2420088</v>
      </c>
      <c r="D14" s="47">
        <v>28891339</v>
      </c>
      <c r="E14" s="47">
        <v>2923450</v>
      </c>
      <c r="F14" s="47">
        <v>26888806</v>
      </c>
      <c r="G14" s="47">
        <v>1301543</v>
      </c>
      <c r="H14" s="47">
        <v>8353690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f>D15+E15+F15+G15+H15+C15</f>
        <v>69066491</v>
      </c>
      <c r="C15" s="54">
        <v>2420088</v>
      </c>
      <c r="D15" s="54">
        <v>28891339</v>
      </c>
      <c r="E15" s="54">
        <v>2912819</v>
      </c>
      <c r="F15" s="54">
        <v>26043474</v>
      </c>
      <c r="G15" s="54">
        <v>1301543</v>
      </c>
      <c r="H15" s="54">
        <v>7497228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f t="shared" ref="B16:B17" si="2">D16+E16+F16+G16+H16+C16</f>
        <v>1566504</v>
      </c>
      <c r="C16" s="54"/>
      <c r="D16" s="43"/>
      <c r="E16" s="43">
        <v>10631</v>
      </c>
      <c r="F16" s="41">
        <v>724620</v>
      </c>
      <c r="G16" s="41"/>
      <c r="H16" s="41">
        <v>831253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39">
        <f t="shared" si="2"/>
        <v>145921</v>
      </c>
      <c r="C17" s="54"/>
      <c r="D17" s="43">
        <v>0</v>
      </c>
      <c r="E17" s="43">
        <v>0</v>
      </c>
      <c r="F17" s="41">
        <v>120712</v>
      </c>
      <c r="G17" s="41">
        <v>0</v>
      </c>
      <c r="H17" s="41">
        <v>25209</v>
      </c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1" t="s">
        <v>13</v>
      </c>
      <c r="B18" s="38">
        <f>D18+E18+F18+G18+H18+C18</f>
        <v>103819411</v>
      </c>
      <c r="C18" s="37">
        <f t="shared" ref="C18:H18" si="3">C6+C10+C14</f>
        <v>2430986</v>
      </c>
      <c r="D18" s="37">
        <f t="shared" si="3"/>
        <v>30210859</v>
      </c>
      <c r="E18" s="37">
        <f t="shared" si="3"/>
        <v>3478243</v>
      </c>
      <c r="F18" s="37">
        <f t="shared" si="3"/>
        <v>29675822</v>
      </c>
      <c r="G18" s="37">
        <f t="shared" si="3"/>
        <v>1352148</v>
      </c>
      <c r="H18" s="37">
        <f t="shared" si="3"/>
        <v>36671353</v>
      </c>
      <c r="I18" s="1"/>
      <c r="J18" s="1"/>
      <c r="K18" s="1"/>
      <c r="L18" s="1"/>
      <c r="M18" s="1"/>
      <c r="N18" s="1"/>
      <c r="O18" s="1"/>
      <c r="P18" s="1"/>
    </row>
    <row r="19" spans="1:16" ht="13.5" customHeight="1" thickBot="1" x14ac:dyDescent="0.25">
      <c r="A19" s="20" t="s">
        <v>21</v>
      </c>
      <c r="B19" s="25" t="s">
        <v>21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21">
        <v>0</v>
      </c>
      <c r="E21" s="21">
        <v>0</v>
      </c>
      <c r="F21" s="21">
        <v>0</v>
      </c>
      <c r="G21" s="21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53.25" customHeight="1" thickBot="1" x14ac:dyDescent="0.25"/>
    <row r="26" spans="1:16" ht="38.25" x14ac:dyDescent="0.2">
      <c r="A26" s="32" t="s">
        <v>14</v>
      </c>
      <c r="B26" s="8">
        <f>B27+B28+B31+B29+B30</f>
        <v>17102430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52">
        <v>16652322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48">
        <v>424832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49">
        <v>14300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19</v>
      </c>
      <c r="B30" s="49">
        <v>0</v>
      </c>
      <c r="C30" s="34"/>
      <c r="D30" s="35"/>
      <c r="E30" s="35"/>
      <c r="F30" s="35"/>
      <c r="G30" s="35"/>
      <c r="H30" s="36"/>
    </row>
    <row r="31" spans="1:16" ht="13.5" thickBot="1" x14ac:dyDescent="0.25">
      <c r="A31" s="51" t="s">
        <v>18</v>
      </c>
      <c r="B31" s="49">
        <v>10976</v>
      </c>
      <c r="C31" s="49"/>
      <c r="D31" s="14"/>
      <c r="E31" s="14"/>
      <c r="F31" s="14"/>
      <c r="G31" s="14"/>
      <c r="H31" s="15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6" spans="2:3" x14ac:dyDescent="0.2">
      <c r="B36" s="50"/>
      <c r="C36" s="50"/>
    </row>
    <row r="39" spans="2:3" x14ac:dyDescent="0.2">
      <c r="B39" s="50"/>
      <c r="C39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workbookViewId="0">
      <selection activeCell="B26" sqref="B26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1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54.75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95" t="s">
        <v>29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2.7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60" customHeight="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38">
        <f t="shared" ref="B6:B18" si="0">D6+E6+F6+G6+H6+C6</f>
        <v>3369495</v>
      </c>
      <c r="C6" s="53">
        <v>12919</v>
      </c>
      <c r="D6" s="40">
        <v>47310</v>
      </c>
      <c r="E6" s="40">
        <v>404987</v>
      </c>
      <c r="F6" s="40">
        <v>1604624</v>
      </c>
      <c r="G6" s="40">
        <v>8217</v>
      </c>
      <c r="H6" s="40">
        <v>1291438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f t="shared" si="0"/>
        <v>3333196</v>
      </c>
      <c r="C7" s="41">
        <v>12919</v>
      </c>
      <c r="D7" s="41">
        <v>47310</v>
      </c>
      <c r="E7" s="41">
        <v>404987</v>
      </c>
      <c r="F7" s="41">
        <v>1604240</v>
      </c>
      <c r="G7" s="41">
        <v>8217</v>
      </c>
      <c r="H7" s="41">
        <v>1255523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f t="shared" si="0"/>
        <v>34236</v>
      </c>
      <c r="C8" s="42"/>
      <c r="D8" s="42"/>
      <c r="E8" s="42">
        <v>0</v>
      </c>
      <c r="F8" s="41">
        <v>384</v>
      </c>
      <c r="G8" s="41"/>
      <c r="H8" s="41">
        <v>33852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f t="shared" si="0"/>
        <v>2063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2063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f t="shared" si="0"/>
        <v>29036743</v>
      </c>
      <c r="C10" s="53">
        <v>0</v>
      </c>
      <c r="D10" s="53">
        <v>1137966</v>
      </c>
      <c r="E10" s="44">
        <v>92164</v>
      </c>
      <c r="F10" s="44">
        <v>1219026</v>
      </c>
      <c r="G10" s="44">
        <v>39087</v>
      </c>
      <c r="H10" s="44">
        <v>26548500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f t="shared" si="0"/>
        <v>28782432</v>
      </c>
      <c r="C11" s="43">
        <v>0</v>
      </c>
      <c r="D11" s="43">
        <v>1137966</v>
      </c>
      <c r="E11" s="43">
        <v>92164</v>
      </c>
      <c r="F11" s="43">
        <v>1186617</v>
      </c>
      <c r="G11" s="43">
        <v>39087</v>
      </c>
      <c r="H11" s="43">
        <v>26326598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f t="shared" si="0"/>
        <v>189011</v>
      </c>
      <c r="C12" s="54">
        <v>0</v>
      </c>
      <c r="D12" s="43">
        <v>0</v>
      </c>
      <c r="E12" s="43">
        <v>0</v>
      </c>
      <c r="F12" s="45">
        <v>32409</v>
      </c>
      <c r="G12" s="45">
        <v>0</v>
      </c>
      <c r="H12" s="45">
        <v>156602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f t="shared" si="0"/>
        <v>65300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65300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f t="shared" si="0"/>
        <v>63076613</v>
      </c>
      <c r="C14" s="53">
        <v>1271567</v>
      </c>
      <c r="D14" s="47">
        <v>26654815</v>
      </c>
      <c r="E14" s="47">
        <v>2984183</v>
      </c>
      <c r="F14" s="47">
        <v>24114174</v>
      </c>
      <c r="G14" s="47">
        <v>1159545</v>
      </c>
      <c r="H14" s="47">
        <v>6892329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f t="shared" si="0"/>
        <v>60310809</v>
      </c>
      <c r="C15" s="54">
        <v>1271567</v>
      </c>
      <c r="D15" s="54">
        <v>26654815</v>
      </c>
      <c r="E15" s="54">
        <v>2973552</v>
      </c>
      <c r="F15" s="54">
        <v>23325233</v>
      </c>
      <c r="G15" s="54">
        <v>1159545</v>
      </c>
      <c r="H15" s="54">
        <v>4926097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f t="shared" si="0"/>
        <v>2689446</v>
      </c>
      <c r="C16" s="54"/>
      <c r="D16" s="43"/>
      <c r="E16" s="43">
        <v>10631</v>
      </c>
      <c r="F16" s="41">
        <v>737266</v>
      </c>
      <c r="G16" s="41"/>
      <c r="H16" s="41">
        <v>1941549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39">
        <f t="shared" si="0"/>
        <v>76358</v>
      </c>
      <c r="C17" s="54"/>
      <c r="D17" s="43">
        <v>0</v>
      </c>
      <c r="E17" s="43">
        <v>0</v>
      </c>
      <c r="F17" s="41">
        <v>51675</v>
      </c>
      <c r="G17" s="41">
        <v>0</v>
      </c>
      <c r="H17" s="41">
        <v>24683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38">
        <f t="shared" si="0"/>
        <v>95482851</v>
      </c>
      <c r="C18" s="37">
        <f t="shared" ref="C18:H18" si="1">C6+C10+C14</f>
        <v>1284486</v>
      </c>
      <c r="D18" s="37">
        <f t="shared" si="1"/>
        <v>27840091</v>
      </c>
      <c r="E18" s="37">
        <f t="shared" si="1"/>
        <v>3481334</v>
      </c>
      <c r="F18" s="37">
        <f t="shared" si="1"/>
        <v>26937824</v>
      </c>
      <c r="G18" s="37">
        <f t="shared" si="1"/>
        <v>1206849</v>
      </c>
      <c r="H18" s="37">
        <f t="shared" si="1"/>
        <v>34732267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20" t="s">
        <v>21</v>
      </c>
      <c r="B19" s="25" t="s">
        <v>21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21">
        <v>0</v>
      </c>
      <c r="E21" s="21">
        <v>0</v>
      </c>
      <c r="F21" s="21">
        <v>0</v>
      </c>
      <c r="G21" s="21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">
        <f>B27+B28+B30+B29</f>
        <v>14696079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52">
        <v>14314487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48">
        <v>363982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49">
        <v>14700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49">
        <v>2910</v>
      </c>
      <c r="C30" s="49"/>
      <c r="D30" s="14"/>
      <c r="E30" s="14"/>
      <c r="F30" s="14"/>
      <c r="G30" s="14"/>
      <c r="H30" s="15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rintOptions horizontalCentered="1"/>
  <pageMargins left="0.79" right="0.79" top="0.98" bottom="0.98" header="0.51" footer="0.51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70" zoomScaleNormal="70" workbookViewId="0">
      <selection activeCell="I23" sqref="I2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1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54.75" customHeight="1" x14ac:dyDescent="0.2">
      <c r="A2" s="94" t="s">
        <v>15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95" t="s">
        <v>30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2.7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60" customHeight="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38">
        <f>D6+E6+F6+G6+H6+C6</f>
        <v>3106085</v>
      </c>
      <c r="C6" s="53">
        <v>13639</v>
      </c>
      <c r="D6" s="40">
        <v>43807</v>
      </c>
      <c r="E6" s="40">
        <v>368460</v>
      </c>
      <c r="F6" s="40">
        <v>1539966</v>
      </c>
      <c r="G6" s="40">
        <v>6859</v>
      </c>
      <c r="H6" s="40">
        <v>1133354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f>D7+E7+F7+G7+H7+C7</f>
        <v>3018373</v>
      </c>
      <c r="C7" s="41">
        <v>13639</v>
      </c>
      <c r="D7" s="41">
        <v>43807</v>
      </c>
      <c r="E7" s="41">
        <v>368460</v>
      </c>
      <c r="F7" s="41">
        <v>1537325</v>
      </c>
      <c r="G7" s="41">
        <v>6859</v>
      </c>
      <c r="H7" s="41">
        <v>1048283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f t="shared" ref="B8:B9" si="0">D8+E8+F8+G8+H8+C8</f>
        <v>85570</v>
      </c>
      <c r="C8" s="42"/>
      <c r="D8" s="42"/>
      <c r="E8" s="42">
        <v>0</v>
      </c>
      <c r="F8" s="41">
        <v>2641</v>
      </c>
      <c r="G8" s="41"/>
      <c r="H8" s="41">
        <v>82929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f t="shared" si="0"/>
        <v>2142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2142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f>D10+E10+F10+G10+H10+C10</f>
        <v>29296666</v>
      </c>
      <c r="C10" s="53">
        <v>0</v>
      </c>
      <c r="D10" s="53">
        <v>1126343</v>
      </c>
      <c r="E10" s="44">
        <v>95364</v>
      </c>
      <c r="F10" s="44">
        <v>1401489</v>
      </c>
      <c r="G10" s="44">
        <v>43246</v>
      </c>
      <c r="H10" s="44">
        <v>26630224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f>D11+E11+F11+G11+H11+C11</f>
        <v>27992898</v>
      </c>
      <c r="C11" s="43">
        <v>0</v>
      </c>
      <c r="D11" s="43">
        <v>1126343</v>
      </c>
      <c r="E11" s="43">
        <v>95364</v>
      </c>
      <c r="F11" s="43">
        <v>1354881</v>
      </c>
      <c r="G11" s="43">
        <v>43246</v>
      </c>
      <c r="H11" s="43">
        <v>25373064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f t="shared" ref="B12:B13" si="1">D12+E12+F12+G12+H12+C12</f>
        <v>1212025</v>
      </c>
      <c r="C12" s="54">
        <v>0</v>
      </c>
      <c r="D12" s="43">
        <v>0</v>
      </c>
      <c r="E12" s="43">
        <v>0</v>
      </c>
      <c r="F12" s="45">
        <v>46608</v>
      </c>
      <c r="G12" s="45">
        <v>0</v>
      </c>
      <c r="H12" s="45">
        <v>1165417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f t="shared" si="1"/>
        <v>91743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91743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f>D14+E14+F14+G14+H14+C14</f>
        <v>61990718</v>
      </c>
      <c r="C14" s="53">
        <v>1320871</v>
      </c>
      <c r="D14" s="47">
        <v>27782061</v>
      </c>
      <c r="E14" s="47">
        <v>3075235</v>
      </c>
      <c r="F14" s="47">
        <v>22006502</v>
      </c>
      <c r="G14" s="47">
        <v>1141759</v>
      </c>
      <c r="H14" s="47">
        <v>6664290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f>D15+E15+F15+G15+H15+C15</f>
        <v>60301143</v>
      </c>
      <c r="C15" s="54">
        <v>1320871</v>
      </c>
      <c r="D15" s="54">
        <v>27782061</v>
      </c>
      <c r="E15" s="54">
        <v>3064604</v>
      </c>
      <c r="F15" s="54">
        <v>21239621</v>
      </c>
      <c r="G15" s="54">
        <v>1141759</v>
      </c>
      <c r="H15" s="54">
        <v>5752227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f t="shared" ref="B16:B17" si="2">D16+E16+F16+G16+H16+C16</f>
        <v>1615098</v>
      </c>
      <c r="C16" s="54"/>
      <c r="D16" s="43"/>
      <c r="E16" s="43">
        <v>10631</v>
      </c>
      <c r="F16" s="41">
        <v>720810</v>
      </c>
      <c r="G16" s="41"/>
      <c r="H16" s="41">
        <v>883657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39">
        <f t="shared" si="2"/>
        <v>74477</v>
      </c>
      <c r="C17" s="54"/>
      <c r="D17" s="43">
        <v>0</v>
      </c>
      <c r="E17" s="43">
        <v>0</v>
      </c>
      <c r="F17" s="41">
        <v>46071</v>
      </c>
      <c r="G17" s="41">
        <v>0</v>
      </c>
      <c r="H17" s="41">
        <v>28406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38">
        <f>D18+E18+F18+G18+H18+C18</f>
        <v>94393469</v>
      </c>
      <c r="C18" s="37">
        <f t="shared" ref="C18:H18" si="3">C6+C10+C14</f>
        <v>1334510</v>
      </c>
      <c r="D18" s="37">
        <f t="shared" si="3"/>
        <v>28952211</v>
      </c>
      <c r="E18" s="37">
        <f t="shared" si="3"/>
        <v>3539059</v>
      </c>
      <c r="F18" s="37">
        <f t="shared" si="3"/>
        <v>24947957</v>
      </c>
      <c r="G18" s="37">
        <f t="shared" si="3"/>
        <v>1191864</v>
      </c>
      <c r="H18" s="37">
        <f t="shared" si="3"/>
        <v>34427868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56">
        <v>5997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21">
        <v>0</v>
      </c>
      <c r="E21" s="21">
        <v>0</v>
      </c>
      <c r="F21" s="21">
        <v>0</v>
      </c>
      <c r="G21" s="21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">
        <f>B27+B28+B30+B29</f>
        <v>11945330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52">
        <f>11578459-13893</f>
        <v>11564566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48">
        <v>361707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49">
        <v>14100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49">
        <v>4957</v>
      </c>
      <c r="C30" s="49"/>
      <c r="D30" s="14"/>
      <c r="E30" s="14"/>
      <c r="F30" s="14"/>
      <c r="G30" s="14"/>
      <c r="H30" s="15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rintOptions horizontalCentered="1"/>
  <pageMargins left="0.79" right="0.79" top="0.98" bottom="0.98" header="0.51" footer="0.51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0" zoomScaleNormal="70" workbookViewId="0">
      <selection activeCell="A3" sqref="A3:H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1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32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98" t="s">
        <v>20</v>
      </c>
      <c r="C4" s="98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</row>
    <row r="5" spans="1:16" ht="5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38">
        <f>D6+E6+F6+G6+H6+C6</f>
        <v>2846985</v>
      </c>
      <c r="C6" s="53">
        <v>12506</v>
      </c>
      <c r="D6" s="40">
        <v>40935</v>
      </c>
      <c r="E6" s="40">
        <v>385078</v>
      </c>
      <c r="F6" s="40">
        <v>1461469</v>
      </c>
      <c r="G6" s="40">
        <v>6481</v>
      </c>
      <c r="H6" s="40">
        <v>940516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f>D7+E7+F7+G7+H7+C7</f>
        <v>2768452</v>
      </c>
      <c r="C7" s="41">
        <v>12506</v>
      </c>
      <c r="D7" s="41">
        <v>40935</v>
      </c>
      <c r="E7" s="41">
        <v>385078</v>
      </c>
      <c r="F7" s="41">
        <v>1458755</v>
      </c>
      <c r="G7" s="41">
        <v>6481</v>
      </c>
      <c r="H7" s="41">
        <v>864697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f t="shared" ref="B8:B9" si="0">D8+E8+F8+G8+H8+C8</f>
        <v>77166</v>
      </c>
      <c r="C8" s="42"/>
      <c r="D8" s="42"/>
      <c r="E8" s="42">
        <v>0</v>
      </c>
      <c r="F8" s="41">
        <v>2714</v>
      </c>
      <c r="G8" s="41"/>
      <c r="H8" s="41">
        <v>74452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f t="shared" si="0"/>
        <v>1367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1367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f>D10+E10+F10+G10+H10+C10</f>
        <v>28744537</v>
      </c>
      <c r="C10" s="53">
        <v>0</v>
      </c>
      <c r="D10" s="53">
        <v>1078997</v>
      </c>
      <c r="E10" s="44">
        <v>101270</v>
      </c>
      <c r="F10" s="44">
        <v>1385380</v>
      </c>
      <c r="G10" s="44">
        <v>35445</v>
      </c>
      <c r="H10" s="44">
        <v>26143445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f>D11+E11+F11+G11+H11+C11</f>
        <v>27462763</v>
      </c>
      <c r="C11" s="43">
        <v>0</v>
      </c>
      <c r="D11" s="43">
        <v>1078997</v>
      </c>
      <c r="E11" s="43">
        <v>101270</v>
      </c>
      <c r="F11" s="43">
        <v>1374151</v>
      </c>
      <c r="G11" s="43">
        <v>35445</v>
      </c>
      <c r="H11" s="43">
        <v>24872900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f t="shared" ref="B12:B13" si="1">D12+E12+F12+G12+H12+C12</f>
        <v>1180511</v>
      </c>
      <c r="C12" s="54">
        <v>0</v>
      </c>
      <c r="D12" s="43">
        <v>0</v>
      </c>
      <c r="E12" s="43">
        <v>0</v>
      </c>
      <c r="F12" s="45">
        <v>11229</v>
      </c>
      <c r="G12" s="45">
        <v>0</v>
      </c>
      <c r="H12" s="45">
        <v>1169282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f t="shared" si="1"/>
        <v>101263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101263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f>D14+E14+F14+G14+H14+C14</f>
        <v>65653781</v>
      </c>
      <c r="C14" s="53">
        <v>1465316</v>
      </c>
      <c r="D14" s="47">
        <v>28335023</v>
      </c>
      <c r="E14" s="47">
        <v>3018754</v>
      </c>
      <c r="F14" s="47">
        <v>24062035</v>
      </c>
      <c r="G14" s="47">
        <v>1297828</v>
      </c>
      <c r="H14" s="47">
        <v>7474825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f>D15+E15+F15+G15+H15+C15</f>
        <v>63928000</v>
      </c>
      <c r="C15" s="54">
        <v>1465316</v>
      </c>
      <c r="D15" s="54">
        <v>28335023</v>
      </c>
      <c r="E15" s="54">
        <v>3008123</v>
      </c>
      <c r="F15" s="54">
        <v>23264631</v>
      </c>
      <c r="G15" s="54">
        <v>1297828</v>
      </c>
      <c r="H15" s="54">
        <v>6557079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f t="shared" ref="B16:B17" si="2">D16+E16+F16+G16+H16+C16</f>
        <v>1655016</v>
      </c>
      <c r="C16" s="54"/>
      <c r="D16" s="43"/>
      <c r="E16" s="43">
        <v>10631</v>
      </c>
      <c r="F16" s="41">
        <v>756116</v>
      </c>
      <c r="G16" s="41"/>
      <c r="H16" s="41">
        <v>888269</v>
      </c>
      <c r="I16" s="1"/>
      <c r="J16" s="1"/>
      <c r="K16" s="3"/>
      <c r="L16" s="1"/>
      <c r="M16" s="1"/>
      <c r="N16" s="1"/>
      <c r="O16" s="1"/>
      <c r="P16" s="1"/>
    </row>
    <row r="17" spans="1:16" x14ac:dyDescent="0.2">
      <c r="A17" s="9" t="s">
        <v>10</v>
      </c>
      <c r="B17" s="39">
        <f t="shared" si="2"/>
        <v>70765</v>
      </c>
      <c r="C17" s="54"/>
      <c r="D17" s="43">
        <v>0</v>
      </c>
      <c r="E17" s="43">
        <v>0</v>
      </c>
      <c r="F17" s="41">
        <v>41288</v>
      </c>
      <c r="G17" s="41">
        <v>0</v>
      </c>
      <c r="H17" s="41">
        <v>29477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38">
        <f>D18+E18+F18+G18+H18+C18</f>
        <v>97245303</v>
      </c>
      <c r="C18" s="37">
        <f t="shared" ref="C18:H18" si="3">C6+C10+C14</f>
        <v>1477822</v>
      </c>
      <c r="D18" s="37">
        <f t="shared" si="3"/>
        <v>29454955</v>
      </c>
      <c r="E18" s="37">
        <f t="shared" si="3"/>
        <v>3505102</v>
      </c>
      <c r="F18" s="37">
        <f t="shared" si="3"/>
        <v>26908884</v>
      </c>
      <c r="G18" s="37">
        <f t="shared" si="3"/>
        <v>1339754</v>
      </c>
      <c r="H18" s="37">
        <f t="shared" si="3"/>
        <v>34558786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56">
        <v>7001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thickBot="1" x14ac:dyDescent="0.25">
      <c r="A20" s="26"/>
      <c r="B20" s="91" t="s">
        <v>22</v>
      </c>
      <c r="C20" s="91"/>
      <c r="D20" s="91"/>
      <c r="E20" s="91"/>
      <c r="F20" s="91"/>
      <c r="G20" s="91"/>
      <c r="H20" s="9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28">
        <v>0</v>
      </c>
      <c r="C21" s="28"/>
      <c r="D21" s="21">
        <v>0</v>
      </c>
      <c r="E21" s="21">
        <v>0</v>
      </c>
      <c r="F21" s="21">
        <v>0</v>
      </c>
      <c r="G21" s="21">
        <v>0</v>
      </c>
      <c r="H21" s="22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30">
        <v>0</v>
      </c>
      <c r="C22" s="30"/>
      <c r="D22" s="5">
        <v>0</v>
      </c>
      <c r="E22" s="5">
        <v>0</v>
      </c>
      <c r="F22" s="5">
        <v>0</v>
      </c>
      <c r="G22" s="5">
        <v>0</v>
      </c>
      <c r="H22" s="3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30">
        <v>0</v>
      </c>
      <c r="C23" s="30"/>
      <c r="D23" s="5">
        <v>0</v>
      </c>
      <c r="E23" s="5">
        <v>0</v>
      </c>
      <c r="F23" s="5">
        <v>0</v>
      </c>
      <c r="G23" s="5">
        <v>0</v>
      </c>
      <c r="H23" s="3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29">
        <v>0</v>
      </c>
      <c r="C24" s="29"/>
      <c r="D24" s="18">
        <v>0</v>
      </c>
      <c r="E24" s="18">
        <v>0</v>
      </c>
      <c r="F24" s="18">
        <v>0</v>
      </c>
      <c r="G24" s="18">
        <v>0</v>
      </c>
      <c r="H24" s="19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">
        <f>B27+B28+B30+B29</f>
        <v>15492286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52">
        <v>15129009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48">
        <v>347073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49">
        <v>16200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49">
        <v>4</v>
      </c>
      <c r="C30" s="49"/>
      <c r="D30" s="14"/>
      <c r="E30" s="14"/>
      <c r="F30" s="14"/>
      <c r="G30" s="14"/>
      <c r="H30" s="15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0" zoomScaleNormal="70" workbookViewId="0">
      <selection activeCell="A3" sqref="A3:H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13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1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33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103" t="s">
        <v>20</v>
      </c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</row>
    <row r="5" spans="1:16" ht="51" x14ac:dyDescent="0.2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38">
        <f>D6+E6+F6+G6+H6+C6</f>
        <v>2867107</v>
      </c>
      <c r="C6" s="53">
        <v>21492</v>
      </c>
      <c r="D6" s="40">
        <v>23191</v>
      </c>
      <c r="E6" s="40">
        <v>368542</v>
      </c>
      <c r="F6" s="40">
        <v>1535148</v>
      </c>
      <c r="G6" s="40">
        <v>0</v>
      </c>
      <c r="H6" s="40">
        <v>918734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39">
        <f>D7+E7+F7+G7+H7+C7</f>
        <v>2793853</v>
      </c>
      <c r="C7" s="41">
        <v>21492</v>
      </c>
      <c r="D7" s="41">
        <v>23191</v>
      </c>
      <c r="E7" s="41">
        <v>368542</v>
      </c>
      <c r="F7" s="41">
        <v>1532456</v>
      </c>
      <c r="G7" s="41">
        <v>0</v>
      </c>
      <c r="H7" s="41">
        <v>848172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39">
        <f t="shared" ref="B8:B9" si="0">D8+E8+F8+G8+H8+C8</f>
        <v>71407</v>
      </c>
      <c r="C8" s="42"/>
      <c r="D8" s="42"/>
      <c r="E8" s="42">
        <v>0</v>
      </c>
      <c r="F8" s="41">
        <v>2692</v>
      </c>
      <c r="G8" s="41"/>
      <c r="H8" s="41">
        <v>68715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39">
        <f t="shared" si="0"/>
        <v>1847</v>
      </c>
      <c r="C9" s="43">
        <v>0</v>
      </c>
      <c r="D9" s="43">
        <v>0</v>
      </c>
      <c r="E9" s="43">
        <v>0</v>
      </c>
      <c r="F9" s="41">
        <v>0</v>
      </c>
      <c r="G9" s="41">
        <v>0</v>
      </c>
      <c r="H9" s="41">
        <v>1847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38">
        <f>D10+E10+F10+G10+H10+C10</f>
        <v>28980726</v>
      </c>
      <c r="C10" s="53">
        <v>6504</v>
      </c>
      <c r="D10" s="53">
        <v>1099413</v>
      </c>
      <c r="E10" s="44">
        <v>89338</v>
      </c>
      <c r="F10" s="44">
        <v>1403440</v>
      </c>
      <c r="G10" s="44">
        <v>38144</v>
      </c>
      <c r="H10" s="44">
        <v>26343887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39">
        <f>D11+E11+F11+G11+H11+C11</f>
        <v>27727100</v>
      </c>
      <c r="C11" s="43">
        <v>0</v>
      </c>
      <c r="D11" s="43">
        <v>1099413</v>
      </c>
      <c r="E11" s="43">
        <v>89338</v>
      </c>
      <c r="F11" s="43">
        <v>1390407</v>
      </c>
      <c r="G11" s="43">
        <v>38144</v>
      </c>
      <c r="H11" s="43">
        <v>25109798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39">
        <f t="shared" ref="B12:B13" si="1">D12+E12+F12+G12+H12+C12</f>
        <v>1152485</v>
      </c>
      <c r="C12" s="54">
        <v>0</v>
      </c>
      <c r="D12" s="43">
        <v>0</v>
      </c>
      <c r="E12" s="43">
        <v>0</v>
      </c>
      <c r="F12" s="45">
        <v>13033</v>
      </c>
      <c r="G12" s="45">
        <v>0</v>
      </c>
      <c r="H12" s="45">
        <v>1139452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39">
        <f t="shared" si="1"/>
        <v>94637</v>
      </c>
      <c r="C13" s="54">
        <v>0</v>
      </c>
      <c r="D13" s="43">
        <v>0</v>
      </c>
      <c r="E13" s="43">
        <v>0</v>
      </c>
      <c r="F13" s="46">
        <v>0</v>
      </c>
      <c r="G13" s="46">
        <v>0</v>
      </c>
      <c r="H13" s="46">
        <v>94637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38">
        <f>D14+E14+F14+G14+H14+C14</f>
        <v>67145076</v>
      </c>
      <c r="C14" s="53">
        <v>2729302</v>
      </c>
      <c r="D14" s="47">
        <v>26932405</v>
      </c>
      <c r="E14" s="47">
        <v>3489087</v>
      </c>
      <c r="F14" s="47">
        <v>24462597</v>
      </c>
      <c r="G14" s="47">
        <v>1272522</v>
      </c>
      <c r="H14" s="47">
        <v>8259163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39">
        <f>D15+E15+F15+G15+H15+C15</f>
        <v>65396733</v>
      </c>
      <c r="C15" s="54">
        <v>2729302</v>
      </c>
      <c r="D15" s="54">
        <v>26932405</v>
      </c>
      <c r="E15" s="54">
        <v>3478456</v>
      </c>
      <c r="F15" s="54">
        <v>23684393</v>
      </c>
      <c r="G15" s="54">
        <v>1272522</v>
      </c>
      <c r="H15" s="54">
        <v>7299655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39">
        <f t="shared" ref="B16:B17" si="2">D16+E16+F16+G16+H16+C16</f>
        <v>1688801</v>
      </c>
      <c r="C16" s="54"/>
      <c r="D16" s="43"/>
      <c r="E16" s="43">
        <v>10631</v>
      </c>
      <c r="F16" s="41">
        <v>754334</v>
      </c>
      <c r="G16" s="41"/>
      <c r="H16" s="41">
        <v>923836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9" t="s">
        <v>10</v>
      </c>
      <c r="B17" s="39">
        <f t="shared" si="2"/>
        <v>59542</v>
      </c>
      <c r="C17" s="54"/>
      <c r="D17" s="43">
        <v>0</v>
      </c>
      <c r="E17" s="43">
        <v>0</v>
      </c>
      <c r="F17" s="41">
        <v>23870</v>
      </c>
      <c r="G17" s="41">
        <v>0</v>
      </c>
      <c r="H17" s="41">
        <v>35672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38">
        <f>D18+E18+F18+G18+H18+C18</f>
        <v>98992909</v>
      </c>
      <c r="C18" s="37">
        <f t="shared" ref="C18:H18" si="3">C6+C10+C14</f>
        <v>2757298</v>
      </c>
      <c r="D18" s="37">
        <f t="shared" si="3"/>
        <v>28055009</v>
      </c>
      <c r="E18" s="37">
        <f t="shared" si="3"/>
        <v>3946967</v>
      </c>
      <c r="F18" s="37">
        <f t="shared" si="3"/>
        <v>27401185</v>
      </c>
      <c r="G18" s="37">
        <f t="shared" si="3"/>
        <v>1310666</v>
      </c>
      <c r="H18" s="37">
        <f t="shared" si="3"/>
        <v>35521784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56">
        <v>7097</v>
      </c>
      <c r="C19" s="49"/>
      <c r="D19" s="14" t="s">
        <v>21</v>
      </c>
      <c r="E19" s="14" t="s">
        <v>21</v>
      </c>
      <c r="F19" s="14" t="s">
        <v>21</v>
      </c>
      <c r="G19" s="14" t="s">
        <v>21</v>
      </c>
      <c r="H19" s="15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100" t="s">
        <v>22</v>
      </c>
      <c r="C20" s="101"/>
      <c r="D20" s="101"/>
      <c r="E20" s="101"/>
      <c r="F20" s="101"/>
      <c r="G20" s="101"/>
      <c r="H20" s="10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57">
        <f>B22+B23+B24</f>
        <v>17.268000000000001</v>
      </c>
      <c r="C21" s="57">
        <f>C22+C23+C24</f>
        <v>5.7549999999999999</v>
      </c>
      <c r="D21" s="57">
        <f t="shared" ref="D21:H21" si="4">D22+D23+D24</f>
        <v>3.7320000000000002</v>
      </c>
      <c r="E21" s="57">
        <f t="shared" si="4"/>
        <v>1E-3</v>
      </c>
      <c r="F21" s="57">
        <f t="shared" si="4"/>
        <v>4.173</v>
      </c>
      <c r="G21" s="57">
        <f t="shared" si="4"/>
        <v>3.6070000000000002</v>
      </c>
      <c r="H21" s="57">
        <f t="shared" si="4"/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58">
        <f>SUM(C22:H22)</f>
        <v>17.268000000000001</v>
      </c>
      <c r="C22" s="59">
        <v>5.7549999999999999</v>
      </c>
      <c r="D22" s="59">
        <v>3.7320000000000002</v>
      </c>
      <c r="E22" s="59">
        <v>1E-3</v>
      </c>
      <c r="F22" s="59">
        <v>4.173</v>
      </c>
      <c r="G22" s="59">
        <v>3.6070000000000002</v>
      </c>
      <c r="H22" s="60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58">
        <f t="shared" ref="B23:B24" si="5">SUM(C23:H23)</f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60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58">
        <f t="shared" si="5"/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2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">
        <f>B27+B28+B30+B29</f>
        <v>15429272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52">
        <v>15054355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48">
        <v>359423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49">
        <v>15400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49">
        <f>37+57</f>
        <v>94</v>
      </c>
      <c r="C30" s="49"/>
      <c r="D30" s="14"/>
      <c r="E30" s="14"/>
      <c r="F30" s="14"/>
      <c r="G30" s="14"/>
      <c r="H30" s="15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0" zoomScaleNormal="70" workbookViewId="0">
      <selection activeCell="A3" sqref="A3:H3"/>
    </sheetView>
  </sheetViews>
  <sheetFormatPr defaultRowHeight="12.75" x14ac:dyDescent="0.2"/>
  <cols>
    <col min="1" max="1" width="63.42578125" customWidth="1"/>
    <col min="2" max="3" width="20.85546875" customWidth="1"/>
    <col min="4" max="4" width="20.5703125" customWidth="1"/>
    <col min="5" max="5" width="22.4257812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13.5" customHeight="1" x14ac:dyDescent="0.2">
      <c r="A1" s="93" t="s">
        <v>26</v>
      </c>
      <c r="B1" s="93"/>
      <c r="C1" s="93"/>
      <c r="D1" s="93"/>
      <c r="E1" s="93"/>
      <c r="F1" s="93"/>
      <c r="G1" s="93"/>
      <c r="H1" s="93"/>
    </row>
    <row r="2" spans="1:16" ht="15.75" customHeight="1" x14ac:dyDescent="0.2">
      <c r="A2" s="94" t="s">
        <v>38</v>
      </c>
      <c r="B2" s="94"/>
      <c r="C2" s="94"/>
      <c r="D2" s="94"/>
      <c r="E2" s="94"/>
      <c r="F2" s="94"/>
      <c r="G2" s="94"/>
      <c r="H2" s="94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95" t="s">
        <v>34</v>
      </c>
      <c r="B3" s="95"/>
      <c r="C3" s="95"/>
      <c r="D3" s="95"/>
      <c r="E3" s="95"/>
      <c r="F3" s="95"/>
      <c r="G3" s="95"/>
      <c r="H3" s="95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96" t="s">
        <v>0</v>
      </c>
      <c r="B4" s="103" t="s">
        <v>20</v>
      </c>
      <c r="C4" s="104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97"/>
      <c r="B5" s="23" t="s">
        <v>1</v>
      </c>
      <c r="C5" s="24" t="s">
        <v>25</v>
      </c>
      <c r="D5" s="24" t="s">
        <v>2</v>
      </c>
      <c r="E5" s="24" t="s">
        <v>3</v>
      </c>
      <c r="F5" s="24" t="s">
        <v>4</v>
      </c>
      <c r="G5" s="24" t="s">
        <v>5</v>
      </c>
      <c r="H5" s="16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68">
        <v>3694052</v>
      </c>
      <c r="C6" s="74">
        <v>64567</v>
      </c>
      <c r="D6" s="76">
        <v>53809</v>
      </c>
      <c r="E6" s="76">
        <v>437392</v>
      </c>
      <c r="F6" s="76">
        <v>1779885</v>
      </c>
      <c r="G6" s="76">
        <v>0</v>
      </c>
      <c r="H6" s="76">
        <v>1358399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9" t="s">
        <v>8</v>
      </c>
      <c r="B7" s="69">
        <v>3593494</v>
      </c>
      <c r="C7" s="70">
        <v>64567</v>
      </c>
      <c r="D7" s="73">
        <v>53809</v>
      </c>
      <c r="E7" s="73">
        <v>437392</v>
      </c>
      <c r="F7" s="73">
        <v>1777033</v>
      </c>
      <c r="G7" s="73">
        <v>0</v>
      </c>
      <c r="H7" s="73">
        <v>1260693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9" t="s">
        <v>9</v>
      </c>
      <c r="B8" s="69">
        <v>98317</v>
      </c>
      <c r="C8" s="71"/>
      <c r="D8" s="73"/>
      <c r="E8" s="73">
        <v>0</v>
      </c>
      <c r="F8" s="73">
        <v>2852</v>
      </c>
      <c r="G8" s="73"/>
      <c r="H8" s="73">
        <v>95465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9" t="s">
        <v>10</v>
      </c>
      <c r="B9" s="69">
        <v>2241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2241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" t="s">
        <v>11</v>
      </c>
      <c r="B10" s="68">
        <v>28737615</v>
      </c>
      <c r="C10" s="74">
        <v>17113</v>
      </c>
      <c r="D10" s="77">
        <v>1178493</v>
      </c>
      <c r="E10" s="77">
        <v>100040</v>
      </c>
      <c r="F10" s="77">
        <v>1362259</v>
      </c>
      <c r="G10" s="77">
        <v>45020</v>
      </c>
      <c r="H10" s="77">
        <v>26034690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9" t="s">
        <v>8</v>
      </c>
      <c r="B11" s="69">
        <v>27363728</v>
      </c>
      <c r="C11" s="72">
        <v>0</v>
      </c>
      <c r="D11" s="73">
        <v>1178493</v>
      </c>
      <c r="E11" s="73">
        <v>100040</v>
      </c>
      <c r="F11" s="73">
        <v>1318979</v>
      </c>
      <c r="G11" s="73">
        <v>45020</v>
      </c>
      <c r="H11" s="73">
        <v>24721196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9" t="s">
        <v>9</v>
      </c>
      <c r="B12" s="69">
        <v>1270685</v>
      </c>
      <c r="C12" s="63">
        <v>0</v>
      </c>
      <c r="D12" s="73">
        <v>0</v>
      </c>
      <c r="E12" s="73">
        <v>0</v>
      </c>
      <c r="F12" s="73">
        <v>43280</v>
      </c>
      <c r="G12" s="73">
        <v>0</v>
      </c>
      <c r="H12" s="73">
        <v>1227405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9" t="s">
        <v>10</v>
      </c>
      <c r="B13" s="69">
        <v>86089</v>
      </c>
      <c r="C13" s="6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86089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" t="s">
        <v>12</v>
      </c>
      <c r="B14" s="68">
        <v>64630602</v>
      </c>
      <c r="C14" s="74">
        <v>2234981</v>
      </c>
      <c r="D14" s="77">
        <v>25549116</v>
      </c>
      <c r="E14" s="77">
        <v>2792568</v>
      </c>
      <c r="F14" s="77">
        <v>25073844</v>
      </c>
      <c r="G14" s="77">
        <v>1236805</v>
      </c>
      <c r="H14" s="77">
        <v>7743288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9" t="s">
        <v>8</v>
      </c>
      <c r="B15" s="69">
        <v>63025820</v>
      </c>
      <c r="C15" s="63">
        <v>2234981</v>
      </c>
      <c r="D15" s="73">
        <v>25549116</v>
      </c>
      <c r="E15" s="73">
        <v>2781937</v>
      </c>
      <c r="F15" s="73">
        <v>24312723</v>
      </c>
      <c r="G15" s="73">
        <v>1236805</v>
      </c>
      <c r="H15" s="73">
        <v>6910258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9" t="s">
        <v>9</v>
      </c>
      <c r="B16" s="69">
        <v>1543691</v>
      </c>
      <c r="C16" s="63"/>
      <c r="D16" s="73"/>
      <c r="E16" s="73">
        <v>10631</v>
      </c>
      <c r="F16" s="73">
        <v>723927</v>
      </c>
      <c r="G16" s="73"/>
      <c r="H16" s="73">
        <v>809133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9" t="s">
        <v>10</v>
      </c>
      <c r="B17" s="69">
        <v>61091</v>
      </c>
      <c r="C17" s="63"/>
      <c r="D17" s="73">
        <v>0</v>
      </c>
      <c r="E17" s="73">
        <v>0</v>
      </c>
      <c r="F17" s="73">
        <v>37194</v>
      </c>
      <c r="G17" s="73">
        <v>0</v>
      </c>
      <c r="H17" s="73">
        <v>23897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1" t="s">
        <v>13</v>
      </c>
      <c r="B18" s="68">
        <v>97062269</v>
      </c>
      <c r="C18" s="67">
        <v>2316661</v>
      </c>
      <c r="D18" s="67">
        <v>26781418</v>
      </c>
      <c r="E18" s="67">
        <v>3330000</v>
      </c>
      <c r="F18" s="67">
        <v>28215988</v>
      </c>
      <c r="G18" s="67">
        <v>1281825</v>
      </c>
      <c r="H18" s="67">
        <v>35136377</v>
      </c>
      <c r="I18" s="1"/>
      <c r="J18" s="1"/>
      <c r="K18" s="1"/>
      <c r="L18" s="1"/>
      <c r="M18" s="1"/>
      <c r="N18" s="1"/>
      <c r="O18" s="1"/>
      <c r="P18" s="1"/>
    </row>
    <row r="19" spans="1:16" ht="13.5" thickBot="1" x14ac:dyDescent="0.25">
      <c r="A19" s="55" t="s">
        <v>31</v>
      </c>
      <c r="B19" s="75">
        <v>6525</v>
      </c>
      <c r="C19" s="64"/>
      <c r="D19" s="65" t="s">
        <v>21</v>
      </c>
      <c r="E19" s="65" t="s">
        <v>21</v>
      </c>
      <c r="F19" s="65" t="s">
        <v>21</v>
      </c>
      <c r="G19" s="65" t="s">
        <v>21</v>
      </c>
      <c r="H19" s="66" t="s">
        <v>21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6"/>
      <c r="B20" s="100" t="s">
        <v>22</v>
      </c>
      <c r="C20" s="101"/>
      <c r="D20" s="101"/>
      <c r="E20" s="101"/>
      <c r="F20" s="101"/>
      <c r="G20" s="101"/>
      <c r="H20" s="102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27" t="s">
        <v>16</v>
      </c>
      <c r="B21" s="78">
        <v>16.973999999999997</v>
      </c>
      <c r="C21" s="78">
        <v>5.3289999999999997</v>
      </c>
      <c r="D21" s="78">
        <v>3.9929999999999999</v>
      </c>
      <c r="E21" s="78">
        <v>1E-3</v>
      </c>
      <c r="F21" s="78">
        <v>3.9460000000000002</v>
      </c>
      <c r="G21" s="78">
        <v>3.7050000000000001</v>
      </c>
      <c r="H21" s="78">
        <v>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9" t="s">
        <v>8</v>
      </c>
      <c r="B22" s="79">
        <v>16.973999999999997</v>
      </c>
      <c r="C22" s="80">
        <v>5.3289999999999997</v>
      </c>
      <c r="D22" s="80">
        <v>3.9929999999999999</v>
      </c>
      <c r="E22" s="80">
        <v>1E-3</v>
      </c>
      <c r="F22" s="80">
        <v>3.9460000000000002</v>
      </c>
      <c r="G22" s="80">
        <v>3.7050000000000001</v>
      </c>
      <c r="H22" s="81"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9" t="s">
        <v>9</v>
      </c>
      <c r="B23" s="79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20" t="s">
        <v>10</v>
      </c>
      <c r="B24" s="79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3">
        <v>0</v>
      </c>
      <c r="I24" s="1"/>
      <c r="J24" s="1"/>
      <c r="K24" s="1"/>
      <c r="L24" s="1"/>
      <c r="M24" s="1"/>
      <c r="N24" s="1"/>
      <c r="O24" s="1"/>
      <c r="P24" s="1"/>
    </row>
    <row r="25" spans="1:16" ht="13.5" thickBot="1" x14ac:dyDescent="0.25"/>
    <row r="26" spans="1:16" ht="38.25" x14ac:dyDescent="0.2">
      <c r="A26" s="32" t="s">
        <v>14</v>
      </c>
      <c r="B26" s="85">
        <v>14287835</v>
      </c>
      <c r="C26" s="8"/>
      <c r="D26" s="12"/>
      <c r="E26" s="12"/>
      <c r="F26" s="12"/>
      <c r="G26" s="12"/>
      <c r="H26" s="13"/>
    </row>
    <row r="27" spans="1:16" x14ac:dyDescent="0.2">
      <c r="A27" s="33" t="s">
        <v>17</v>
      </c>
      <c r="B27" s="86">
        <v>13859916</v>
      </c>
      <c r="C27" s="52"/>
      <c r="D27" s="5"/>
      <c r="E27" s="10"/>
      <c r="F27" s="10"/>
      <c r="G27" s="10"/>
      <c r="H27" s="6"/>
    </row>
    <row r="28" spans="1:16" x14ac:dyDescent="0.2">
      <c r="A28" s="33" t="s">
        <v>9</v>
      </c>
      <c r="B28" s="87">
        <v>413446</v>
      </c>
      <c r="C28" s="54"/>
      <c r="D28" s="10"/>
      <c r="E28" s="10"/>
      <c r="F28" s="10"/>
      <c r="G28" s="10"/>
      <c r="H28" s="6"/>
    </row>
    <row r="29" spans="1:16" ht="13.5" thickBot="1" x14ac:dyDescent="0.25">
      <c r="A29" s="51" t="s">
        <v>10</v>
      </c>
      <c r="B29" s="84">
        <v>14300</v>
      </c>
      <c r="C29" s="34"/>
      <c r="D29" s="35"/>
      <c r="E29" s="35"/>
      <c r="F29" s="35"/>
      <c r="G29" s="35"/>
      <c r="H29" s="36"/>
    </row>
    <row r="30" spans="1:16" ht="13.5" thickBot="1" x14ac:dyDescent="0.25">
      <c r="A30" s="51" t="s">
        <v>18</v>
      </c>
      <c r="B30" s="84">
        <v>173</v>
      </c>
      <c r="C30" s="49"/>
      <c r="D30" s="14"/>
      <c r="E30" s="14"/>
      <c r="F30" s="14"/>
      <c r="G30" s="14"/>
      <c r="H30" s="15"/>
    </row>
    <row r="32" spans="1:16" x14ac:dyDescent="0.2">
      <c r="B32" s="50"/>
      <c r="C32" s="50"/>
    </row>
    <row r="33" spans="2:3" x14ac:dyDescent="0.2">
      <c r="B33" s="50"/>
      <c r="C33" s="50"/>
    </row>
    <row r="34" spans="2:3" x14ac:dyDescent="0.2">
      <c r="B34" s="50"/>
      <c r="C34" s="50"/>
    </row>
    <row r="35" spans="2:3" x14ac:dyDescent="0.2">
      <c r="B35" s="50"/>
      <c r="C35" s="50"/>
    </row>
    <row r="38" spans="2:3" x14ac:dyDescent="0.2">
      <c r="B38" s="50"/>
      <c r="C38" s="50"/>
    </row>
  </sheetData>
  <mergeCells count="6">
    <mergeCell ref="B20:H20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январь2014</vt:lpstr>
      <vt:lpstr>февраль2014</vt:lpstr>
      <vt:lpstr>март2014</vt:lpstr>
      <vt:lpstr>апрель2014</vt:lpstr>
      <vt:lpstr>май 2014</vt:lpstr>
      <vt:lpstr>июнь 2014</vt:lpstr>
      <vt:lpstr>июль 2014</vt:lpstr>
      <vt:lpstr>август 2014</vt:lpstr>
      <vt:lpstr>сентябрь 2014</vt:lpstr>
      <vt:lpstr>октябрь 2014</vt:lpstr>
      <vt:lpstr>ноябрь 2014</vt:lpstr>
      <vt:lpstr>декабрь 2014</vt:lpstr>
      <vt:lpstr>Лист1</vt:lpstr>
      <vt:lpstr>'июнь 2014'!Print_Area</vt:lpstr>
      <vt:lpstr>'май 2014'!Print_Area</vt:lpstr>
      <vt:lpstr>январь2014!Print_Area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Подхватилин Юрий Владимирович</cp:lastModifiedBy>
  <dcterms:created xsi:type="dcterms:W3CDTF">2012-06-06T06:45:04Z</dcterms:created>
  <dcterms:modified xsi:type="dcterms:W3CDTF">2015-01-26T07:23:00Z</dcterms:modified>
</cp:coreProperties>
</file>